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28" firstSheet="5" activeTab="11"/>
  </bookViews>
  <sheets>
    <sheet name="สรุป" sheetId="1" state="hidden" r:id="rId1"/>
    <sheet name="ฟอร์ม" sheetId="2" state="hidden" r:id="rId2"/>
    <sheet name="รายจ่ายคณะ (ส่วนกลาง)" sheetId="3" state="hidden" r:id="rId3"/>
    <sheet name="ชี้แจงแบบฟอร์มรายจ่าย(เพิ่มเติม" sheetId="4" state="hidden" r:id="rId4"/>
    <sheet name="รายจ่ายกองวิจัย (2)" sheetId="5" state="hidden" r:id="rId5"/>
    <sheet name="รายจ่าย กองวิจัย" sheetId="6" r:id="rId6"/>
    <sheet name="รายจ่ายกองบริการวิชาการ " sheetId="7" r:id="rId7"/>
    <sheet name="รายจ่ายส่งเสริมศิลปฯ" sheetId="8" r:id="rId8"/>
    <sheet name="101 บุคลากร" sheetId="9" r:id="rId9"/>
    <sheet name="102 ดำเนินงาน " sheetId="10" r:id="rId10"/>
    <sheet name="103 ลงทุน" sheetId="11" r:id="rId11"/>
    <sheet name="104 อุดหนุน" sheetId="12" r:id="rId12"/>
    <sheet name="105 รายจ่ายอื่น " sheetId="13" state="hidden" r:id="rId13"/>
    <sheet name="รายจ่ายกองวิจัย" sheetId="14" state="hidden" r:id="rId14"/>
    <sheet name="รายจ่ายกองบริการวิชาการ" sheetId="15" state="hidden" r:id="rId15"/>
    <sheet name="รายจ่ายโขง" sheetId="16" state="hidden" r:id="rId16"/>
    <sheet name="101บุคลากร" sheetId="17" state="hidden" r:id="rId17"/>
    <sheet name="102ดำเนินงาน" sheetId="18" state="hidden" r:id="rId18"/>
    <sheet name="103ลงทุน" sheetId="19" state="hidden" r:id="rId19"/>
    <sheet name="104อุดหนุน." sheetId="20" state="hidden" r:id="rId20"/>
    <sheet name="105รายจ่ายอื่น" sheetId="21" state="hidden" r:id="rId21"/>
  </sheets>
  <definedNames>
    <definedName name="_xlnm.Print_Area" localSheetId="8">'101 บุคลากร'!$A$1:$H$26</definedName>
    <definedName name="_xlnm.Print_Area" localSheetId="16">'101บุคลากร'!$A$1:$I$26</definedName>
    <definedName name="_xlnm.Print_Area" localSheetId="9">'102 ดำเนินงาน '!$A$1:$F$27</definedName>
    <definedName name="_xlnm.Print_Area" localSheetId="17">'102ดำเนินงาน'!$A$1:$G$27</definedName>
    <definedName name="_xlnm.Print_Area" localSheetId="10">'103 ลงทุน'!$A$1:$I$36</definedName>
    <definedName name="_xlnm.Print_Area" localSheetId="18">'103ลงทุน'!$A$1:$Q$36</definedName>
    <definedName name="_xlnm.Print_Area" localSheetId="11">'104 อุดหนุน'!$A$1:$F$78</definedName>
    <definedName name="_xlnm.Print_Area" localSheetId="19">'104อุดหนุน.'!$A$1:$H$152</definedName>
    <definedName name="_xlnm.Print_Area" localSheetId="12">'105 รายจ่ายอื่น '!$A$1:$F$16</definedName>
    <definedName name="_xlnm.Print_Area" localSheetId="20">'105รายจ่ายอื่น'!$A$1:$E$33</definedName>
    <definedName name="_xlnm.Print_Area" localSheetId="3">'ชี้แจงแบบฟอร์มรายจ่าย(เพิ่มเติม'!$A$1:$G$14</definedName>
    <definedName name="_xlnm.Print_Area" localSheetId="1">'ฟอร์ม'!$A$1:$I$150</definedName>
    <definedName name="_xlnm.Print_Area" localSheetId="5">'รายจ่าย กองวิจัย'!$A$1:$I$37</definedName>
    <definedName name="_xlnm.Print_Area" localSheetId="0">'สรุป'!$A$1:$O$25</definedName>
    <definedName name="_xlnm.Print_Titles" localSheetId="10">'103 ลงทุน'!$4:$10</definedName>
    <definedName name="_xlnm.Print_Titles" localSheetId="18">'103ลงทุน'!$4:$10</definedName>
  </definedNames>
  <calcPr fullCalcOnLoad="1"/>
</workbook>
</file>

<file path=xl/sharedStrings.xml><?xml version="1.0" encoding="utf-8"?>
<sst xmlns="http://schemas.openxmlformats.org/spreadsheetml/2006/main" count="1167" uniqueCount="364">
  <si>
    <t>คณะเกษตรศาสตร์ ทรัพยากรธรรมชาติและสิ่งแวดล้อม</t>
  </si>
  <si>
    <t>แผนงานจัดการศึกษาอุดมศึกษา</t>
  </si>
  <si>
    <t>สำนักงานเลขานุการคณะ</t>
  </si>
  <si>
    <t>1. ค่าจ้างชั่วคราว</t>
  </si>
  <si>
    <t>1.1 ค่าจ้างชั่วคราวรายเดือน</t>
  </si>
  <si>
    <t xml:space="preserve"> - เจ้าหน้าที่บริหารงานทั่วไป</t>
  </si>
  <si>
    <t>2. ค่าตอบแทน ใช้สอยและวัสดุ</t>
  </si>
  <si>
    <t>2.1 ค่าตอบแทน</t>
  </si>
  <si>
    <t xml:space="preserve"> - เงินเพิ่มการครองชีพชั่วคราวของลูกจ้างชั่วคราว</t>
  </si>
  <si>
    <t>2.2 ค่าใช้สอย</t>
  </si>
  <si>
    <t xml:space="preserve"> - ค่าเบี้ยเลี้ยง ค่าเช่าที่พักและค่าพาหนะ</t>
  </si>
  <si>
    <t>2.3 ค่าวัสดุ</t>
  </si>
  <si>
    <t xml:space="preserve"> - วัสดุสำนักงาน</t>
  </si>
  <si>
    <t>3. เงินอุดหนุน</t>
  </si>
  <si>
    <t>3.1 เงินอุดหนุนทั่วไป</t>
  </si>
  <si>
    <t>1. ค่าตอบแทน ใช้สอยและวัสดุ</t>
  </si>
  <si>
    <t>1.1 ค่าตอบแทน</t>
  </si>
  <si>
    <t>1.2 ค่าใช้สอย</t>
  </si>
  <si>
    <t>2. เงินอุดหนุน</t>
  </si>
  <si>
    <t>2.1 เงินอุดหนุนทั่วไป</t>
  </si>
  <si>
    <t>1. เงินอุดหนุน</t>
  </si>
  <si>
    <t>1.1 เงินอุดหนุนทั่วไป</t>
  </si>
  <si>
    <t>กองทุนทั่วไป</t>
  </si>
  <si>
    <t>1.1 ค่าใช้สอย</t>
  </si>
  <si>
    <t>กองทุนสินทรัพย์ถาวร</t>
  </si>
  <si>
    <t>1) สำนักงานเลขานุการคณะเกษตรศาสตร์ ทรัพยากรธรรมชาติและสิ่งแวดล้อม(ส่วนกลาง)</t>
  </si>
  <si>
    <t>2. ค่าครุภัณฑ์ ที่ดินและสิ่งก่อสร้าง</t>
  </si>
  <si>
    <t>2.1 ค่าครุภัณฑ์</t>
  </si>
  <si>
    <t>กองทุนวิจัย</t>
  </si>
  <si>
    <t>แผนงานวิจัย</t>
  </si>
  <si>
    <t>งานวิจัย พัฒนาและถ่ายทอดเทคโนโลยี</t>
  </si>
  <si>
    <t>กองทุนกิจการนิสิต</t>
  </si>
  <si>
    <t>กองบริหารการวิจัย</t>
  </si>
  <si>
    <t xml:space="preserve"> - วัสดุคอมพิวเตอร์</t>
  </si>
  <si>
    <t>กองบริการวิชาการ</t>
  </si>
  <si>
    <t>กองทุนบริการวิชาการ</t>
  </si>
  <si>
    <t>แผนงานบริการวิชาการแก่สังคม</t>
  </si>
  <si>
    <t>งานบริการวิชาการแก่ชุมชน</t>
  </si>
  <si>
    <t>สถาบันอารยธรรมศึกษาโขง-สาละวิน</t>
  </si>
  <si>
    <t>กองทุนทำนุบำรุงศิลปวัฒนธรรม</t>
  </si>
  <si>
    <t>แผนงานทำนุบำรุงศิลปวัฒนธรรม</t>
  </si>
  <si>
    <t>งานทำนุบำรุงศิลปวัฒนธรรม</t>
  </si>
  <si>
    <t xml:space="preserve"> - เงินประจำตำแหน่งผู้อำนวยการ</t>
  </si>
  <si>
    <t xml:space="preserve"> - เงินประจำตำแหน่งรองผู้อำนวยการ (4 ตำแหน่ง)</t>
  </si>
  <si>
    <t xml:space="preserve"> - เงินประจำตำแหน่งหัวหน้าฝ่าย</t>
  </si>
  <si>
    <t xml:space="preserve"> (ตัวอย่างตั้งงบประมาณรายจ่าย ส่วนกลางรับผิดชอบแทนคณะ)</t>
  </si>
  <si>
    <t xml:space="preserve"> (ตัวอย่างตั้งงบประมาณรายจ่าย กองต่าง ๆ)</t>
  </si>
  <si>
    <t xml:space="preserve"> (ตัวอย่างตั้งงบประมาณรายจ่าย สถาบัน)</t>
  </si>
  <si>
    <t>x</t>
  </si>
  <si>
    <t xml:space="preserve"> - ……</t>
  </si>
  <si>
    <t>รวม</t>
  </si>
  <si>
    <t>รวมทั้งสิ้น</t>
  </si>
  <si>
    <t>รดจ 101</t>
  </si>
  <si>
    <t>ศูนย์ /กอง ……………………………………………………………….</t>
  </si>
  <si>
    <t>แผนงาน</t>
  </si>
  <si>
    <t>...................................................</t>
  </si>
  <si>
    <t>งาน</t>
  </si>
  <si>
    <t>กองทุน</t>
  </si>
  <si>
    <t>หน่วย : บาท</t>
  </si>
  <si>
    <t>รายละเอียดการจ้าง</t>
  </si>
  <si>
    <t>จ่ายจริง</t>
  </si>
  <si>
    <t>ประมาณการ</t>
  </si>
  <si>
    <t>ลำดับที่</t>
  </si>
  <si>
    <t>ชื่อตำแหน่ง</t>
  </si>
  <si>
    <t>ว่าง /</t>
  </si>
  <si>
    <t>ระยะเวลาที่ว่าง/จ้าง</t>
  </si>
  <si>
    <t>คนครอง</t>
  </si>
  <si>
    <t>(วัน/เดือน / ปี)</t>
  </si>
  <si>
    <t>ค่าจ้างชั่วคราวรายเดือน</t>
  </si>
  <si>
    <t>1.1 อัตราเดิม……………… อัตรา</t>
  </si>
  <si>
    <t xml:space="preserve">     ตำแหน่ง………………..อัตราค่าจ้าง……………….</t>
  </si>
  <si>
    <t>1.2 อัตราใหม่……………… อัตรา</t>
  </si>
  <si>
    <t>ค่าจ้างลูกจ้างชั่วคราวรายวัน</t>
  </si>
  <si>
    <t>คำอธิบายการกรอกแบบ 101</t>
  </si>
  <si>
    <t xml:space="preserve"> 2. อัตราใหม่  คือ  อัตราทั้งหมดที่หน่วยงานต้องการจะจ้างเพิ่มขึ้นจากเดิม  โดยกรอกชื่อตำแหน่ง  จำนวนอัตรา อัตราค่าจ้าง ระยะเวลาจ้าง  จำนวนเงินทั้งสิ้น  และคำชี้แจงในการขอจ้างให้ชัดเจน</t>
  </si>
  <si>
    <r>
      <t>ใช้ทุกหน่วยงาน</t>
    </r>
    <r>
      <rPr>
        <b/>
        <u val="single"/>
        <sz val="16"/>
        <rFont val="EucrosiaUPC"/>
        <family val="1"/>
      </rPr>
      <t>ยกเว้นระดับคณะหรือเทียบเท่า</t>
    </r>
  </si>
  <si>
    <t>รดจ 102</t>
  </si>
  <si>
    <t>หมวดรายจ่าย และรายการในแต่ละหมวด</t>
  </si>
  <si>
    <t>ค่าตอบแทนใช้สอยและวัสดุ</t>
  </si>
  <si>
    <t>ค่าตอบแทน</t>
  </si>
  <si>
    <t>(2) ……………………………………………………….</t>
  </si>
  <si>
    <t>ค่าใช้สอย</t>
  </si>
  <si>
    <t>(1) ……………………………………………………….</t>
  </si>
  <si>
    <t>ค่าวัสดุ</t>
  </si>
  <si>
    <t>ค่าสาธารณูปโภค</t>
  </si>
  <si>
    <t>(3) ……………………………………………………….</t>
  </si>
  <si>
    <t>รดจ 103</t>
  </si>
  <si>
    <t>(ให้จำแนกประเภทครุภัณฑ์ตามบัญชีราคามาตรฐานครุภัณฑ์ สำนักงบประมาณ)</t>
  </si>
  <si>
    <t>สินทรัพย์ถาวร</t>
  </si>
  <si>
    <t>หมวด/รายการ</t>
  </si>
  <si>
    <t>ขนาด ลักษณะ โครงสร้าง</t>
  </si>
  <si>
    <t>จำนวน</t>
  </si>
  <si>
    <t>ราคาครั้งสุดท้าย</t>
  </si>
  <si>
    <t>ราคาต่อหน่วย</t>
  </si>
  <si>
    <t>วงเงินประมาณการ</t>
  </si>
  <si>
    <t>จำนวนพื้นที่ (โดยย่อ)</t>
  </si>
  <si>
    <t>หน่วย</t>
  </si>
  <si>
    <t>ที่จัดซื้อ</t>
  </si>
  <si>
    <t>(บาท)</t>
  </si>
  <si>
    <t>(1) ค่าซ่อมแซมครุภัณฑ์</t>
  </si>
  <si>
    <t>ค่าครุภัณฑ์</t>
  </si>
  <si>
    <t>2.1 ครุภัณฑ์สำนักงาน</t>
  </si>
  <si>
    <t>(1)……………………………………………</t>
  </si>
  <si>
    <t>(2)……………………………………………</t>
  </si>
  <si>
    <t>2.2 ครุภัณฑ์การศึกษา</t>
  </si>
  <si>
    <t>2.3………จำแนกตามประเภทครุภัณฑ์…………………</t>
  </si>
  <si>
    <t>ค่าที่ดินและสิ่งก่อสร้าง</t>
  </si>
  <si>
    <t>3.1 ที่ดิน</t>
  </si>
  <si>
    <t>(1) ซื้อที่ดิน………………</t>
  </si>
  <si>
    <t>3.2 รายการปรับปรุง</t>
  </si>
  <si>
    <t>(3)……………………………………………</t>
  </si>
  <si>
    <t>3.3 สิ่งก่อสร้างใหม่</t>
  </si>
  <si>
    <t>ค่าใช้จ่ายอุดหนุนเพื่อการดำเนินงาน</t>
  </si>
  <si>
    <t xml:space="preserve">   (1) รายการ/โครงการ................</t>
  </si>
  <si>
    <t xml:space="preserve">   (2) รายการ/โครงการ................</t>
  </si>
  <si>
    <t xml:space="preserve">   (3) รายการ/โครงการ................</t>
  </si>
  <si>
    <t xml:space="preserve">   (4) รายการ/โครงการ................</t>
  </si>
  <si>
    <t>รด 105</t>
  </si>
  <si>
    <t xml:space="preserve">  ค่าใช้เงินอื่นที่เสนอขออนุมัติตามรายการ/โครงการเฉพาะกิจ</t>
  </si>
  <si>
    <t>(ตัวอย่างสำหรับหน่วยงานคณะหรือเทียบเท่า)</t>
  </si>
  <si>
    <t>คณะมนุษยศาสตร์ 9000</t>
  </si>
  <si>
    <t xml:space="preserve">กองทุนเพื่อการศึกษา  </t>
  </si>
  <si>
    <t xml:space="preserve">แผนงานจัดการศึกษาอุดมศึกษา </t>
  </si>
  <si>
    <t xml:space="preserve">1) งานสนับสนุนการจัดการศึกษา </t>
  </si>
  <si>
    <t xml:space="preserve">1.1 สำนักงานเลขานุการคณะ </t>
  </si>
  <si>
    <t xml:space="preserve">  1. ค่าจ้างชั่วคราว </t>
  </si>
  <si>
    <t xml:space="preserve"> - ค่าตอบแทนเหมาจ่ายแทนการจัดหารถประจำตำแหน่ง</t>
  </si>
  <si>
    <t xml:space="preserve"> - ค่ารับรองและพิธีการ</t>
  </si>
  <si>
    <t xml:space="preserve"> - วัสดุงานบ้านงานครัว</t>
  </si>
  <si>
    <t xml:space="preserve"> - วัสดุโฆษณาและเผยแพร่</t>
  </si>
  <si>
    <t xml:space="preserve"> - วัสดุเชื้อเพลิง และหล่อลื่น</t>
  </si>
  <si>
    <t xml:space="preserve"> - วัสดุไฟฟ้า และวิทยุ</t>
  </si>
  <si>
    <t xml:space="preserve"> - วัสดุหนังสือและวารสาร</t>
  </si>
  <si>
    <t xml:space="preserve"> - วัสดุการเกษตร</t>
  </si>
  <si>
    <t xml:space="preserve"> - วัสดุก่อสร้าง</t>
  </si>
  <si>
    <t xml:space="preserve"> - วัสดุอุปโภคและบริโภค</t>
  </si>
  <si>
    <t>3. ค่าสาธารณูปโภค</t>
  </si>
  <si>
    <t>3.1 ค่าสาธารณูปโภค</t>
  </si>
  <si>
    <t xml:space="preserve"> -  ค่าไฟฟ้า</t>
  </si>
  <si>
    <t xml:space="preserve"> -  ค่าบริการทางด้านโทรคมนาคม</t>
  </si>
  <si>
    <t>4. เงินอุดหนุน</t>
  </si>
  <si>
    <t>4.1 เงินอุดหนุนทั่วไป</t>
  </si>
  <si>
    <t>2) งานจัดการศึกษาสาขามนุษยศาสตร์</t>
  </si>
  <si>
    <t>2.1 ภาควิชาภาษาตะวันตก</t>
  </si>
  <si>
    <t>2.1  ค่าตอบแทน</t>
  </si>
  <si>
    <t xml:space="preserve"> - ค่าตอบแทนผู้ปฏิบัติงานให้ราชการ</t>
  </si>
  <si>
    <t>1.3 ค่าวัสดุ</t>
  </si>
  <si>
    <t xml:space="preserve"> - วัสดุการศึกษา </t>
  </si>
  <si>
    <t>2.2 ภาควิชาภาษาตะวันออก</t>
  </si>
  <si>
    <t>1.1  ค่าตอบแทน</t>
  </si>
  <si>
    <t>กองทุนวิจัย 0300</t>
  </si>
  <si>
    <t xml:space="preserve">แผนงานวิจัย </t>
  </si>
  <si>
    <t xml:space="preserve">1) งานวิจัย พัฒนาและถ่ายทอดเทคโนโลยี </t>
  </si>
  <si>
    <t>1.1 สำนักงานเลขานุการคณะ</t>
  </si>
  <si>
    <t xml:space="preserve"> </t>
  </si>
  <si>
    <r>
      <t xml:space="preserve">กองทุนบริการวิชาการ </t>
    </r>
    <r>
      <rPr>
        <sz val="16"/>
        <rFont val="BrowalliaUPC"/>
        <family val="2"/>
      </rPr>
      <t xml:space="preserve"> 0400</t>
    </r>
  </si>
  <si>
    <t xml:space="preserve">1) งานบริการวิชาการแก่ชุมชน </t>
  </si>
  <si>
    <t xml:space="preserve">1.1 เงินอุดหนุนทั่วไป </t>
  </si>
  <si>
    <t>1.2 ภาควิชาภาษาตะวันออก</t>
  </si>
  <si>
    <t>1.3 ภาควิชาภาษาและคติชนวิทยา</t>
  </si>
  <si>
    <t>กองทุนกิจการนิสิต   05000</t>
  </si>
  <si>
    <t xml:space="preserve">1) งานสนับสนุนการจัดการศึกษา  </t>
  </si>
  <si>
    <t xml:space="preserve">1.1 สำนักงานเลขานุการคณะ  </t>
  </si>
  <si>
    <t>กองทุนสินทรัพย์ถาวร  0600</t>
  </si>
  <si>
    <t>2. ค่าครุภัณฑ์ ที่ดิน และสิ่งก่อสร้าง</t>
  </si>
  <si>
    <t>ครุภัณฑ์สำนักงาน</t>
  </si>
  <si>
    <t xml:space="preserve"> 1) ตู้ล็อคเกอร์ใส่เอกสาร 20 ช่อง จำนวน 1 ตู้</t>
  </si>
  <si>
    <t>ครุภัณฑ์การศึกษา</t>
  </si>
  <si>
    <t xml:space="preserve"> 1) เครื่องขยายเสียง ขนาดไม่ต่ำกว่า 100 วัตต์ จำนวน 1 เครื่อง</t>
  </si>
  <si>
    <t>2.2 ภาควิชาศิลปกรรมศาสตร์</t>
  </si>
  <si>
    <t>1. ค่าครุภัณฑ์ ที่ดิน และสิ่งก่อสร้าง</t>
  </si>
  <si>
    <t>1.1 ค่าครุภัณฑ์</t>
  </si>
  <si>
    <t xml:space="preserve"> 1) ขิม จำนวน 1 ตัว</t>
  </si>
  <si>
    <t xml:space="preserve"> 2) จะเข้ จำนวน 1 ตัว</t>
  </si>
  <si>
    <t xml:space="preserve"> 3) ระนาด จำนวน 1 ตัว</t>
  </si>
  <si>
    <t>1.2 สิ่งก่อสร้าง</t>
  </si>
  <si>
    <t xml:space="preserve"> 1) ปรับปรุงห้องภาควิชา</t>
  </si>
  <si>
    <t>(ชื่อ..../ตำแหน่ง.../อัตราการเบิกจ่ายตามสิทธิจากเงินรายได้.....(บาท)/ จากแผ่นดิน...(บาท))</t>
  </si>
  <si>
    <t xml:space="preserve"> - เจ้าหน้าที่บริหารงานทั่วไป  จำนวน 2 อัตรา    </t>
  </si>
  <si>
    <t xml:space="preserve"> - นักกิจการนักศึกษา   จำนวน 1 อัตรา    </t>
  </si>
  <si>
    <t xml:space="preserve"> - ค่าตอบแทนให้ผู้ปฏิบัติงานราชการ </t>
  </si>
  <si>
    <t xml:space="preserve"> - เงินตอบแทนการปฏิบัติงานนอกเวลาราชการ</t>
  </si>
  <si>
    <t xml:space="preserve"> - เงินสมมนาคุณ (เงินประจำตำแหน่งหัวหน้างาน)</t>
  </si>
  <si>
    <t xml:space="preserve"> - ค่าจ้างเหมาบริการ (ระบุ.......)</t>
  </si>
  <si>
    <t xml:space="preserve"> - ค่าใช้จ่ายในการฝึกอบรม/สัมมนา/ประชุมวิชาการ/วิจัย/
นำเสนอผลงานวิชาการ</t>
  </si>
  <si>
    <t xml:space="preserve"> - เงินประกันสังคม</t>
  </si>
  <si>
    <t xml:space="preserve"> - อาจารย์  จำนวน 2 อัตรา    </t>
  </si>
  <si>
    <t xml:space="preserve"> - ค่าซ่อมแซมบำรุงรักษาทรัพย์สิน</t>
  </si>
  <si>
    <t xml:space="preserve"> - ค่าเบี้ยประกัน  (รถยนต์)</t>
  </si>
  <si>
    <t xml:space="preserve"> - เงินค่าตอบแทนคณะกรรมการ</t>
  </si>
  <si>
    <t xml:space="preserve"> - ค่าจ้างเหมาบริการ  (ระบุ...)</t>
  </si>
  <si>
    <t>งานจัดการศึกษาสาขาเกษตรศาสตร์</t>
  </si>
  <si>
    <t xml:space="preserve"> - เจ้าหน้าที่บริหารงานทั่วไป จำนวน 1 อัตรา</t>
  </si>
  <si>
    <t>ปี 2556</t>
  </si>
  <si>
    <t xml:space="preserve">1. อัตราเดิม  คือ  อัตราลูกจ้างชั่วคราวเงินรายได้ที่หน่วยงานต้องการจ้างต่อเนื่องจากปีงบประมาณ พ.ศ. 2555  ส่วนระยะเวลาจ้างให้กรอกระยะเวลาที่ทำการจ้างจริงตามคำสั่งมหาวิทยาลัยฯ  </t>
  </si>
  <si>
    <t>รายละเอียดประกอบประมาณการค่าใช้จ่าย จากเงินรายได้  ประเภทงบบุคลากร ประจำปีงบประมาณ พ.ศ. 2557</t>
  </si>
  <si>
    <t>ปี 2557</t>
  </si>
  <si>
    <t>รายละเอียดประประมาณการค่าใช้จ่ายจากเงินรายได้  ประเภทงบดำเนินงาน ประจำปีงบประมาณ พ.ศ. 2557</t>
  </si>
  <si>
    <t>รายละเอียดประกอบประมาณการค่าใช้จ่ายจากเงินรายได้  ประเภทงบลงทุน ประจำปีงบประมาณ พ.ศ. 2557</t>
  </si>
  <si>
    <t>รายละเอียดประกอบประมาณการค่าใช้จ่ายจ่ายจากเงินรายได้  ประเภทงบรายจ่ายอื่น ประจำปีงบประมาณ พ.ศ. 2557</t>
  </si>
  <si>
    <t xml:space="preserve"> -  ค่าบริการโทรศัพท์</t>
  </si>
  <si>
    <t xml:space="preserve"> 1) โครงการพัฒนากระบวนการจัดการเรียนการสอน</t>
  </si>
  <si>
    <t xml:space="preserve">  2) โครงการพัฒนาคุณภาพการศึกษา</t>
  </si>
  <si>
    <t xml:space="preserve">  3) โครงการกิจกรรมเพื่อพัฒนานิสิต</t>
  </si>
  <si>
    <t xml:space="preserve"> 1) โครงการโครงการบริหารจัดการหลักสูตร</t>
  </si>
  <si>
    <t xml:space="preserve"> 1) โครงการบริหารพัฒนาบุคลากร</t>
  </si>
  <si>
    <t xml:space="preserve"> 1) โครงการส่งเสริมพัฒนาการวิจัย/นวัตกรรม</t>
  </si>
  <si>
    <t>1) โครงการบริการวิชาการแก่สังคม</t>
  </si>
  <si>
    <t>*** โครงการระดับที่ 2 ปรากฎในภาคผนวกท้ายเล่ม***</t>
  </si>
  <si>
    <t>ใช้โครงการระดับที่ 1</t>
  </si>
  <si>
    <t>องค์ประกอบที่ 1  การจัดทำแผน</t>
  </si>
  <si>
    <t xml:space="preserve"> 1.1 โครงการกระบวนการจัดทำแผน</t>
  </si>
  <si>
    <t>องค์ประกอบที่ 2 การผลิตบัณฑิต</t>
  </si>
  <si>
    <t>องค์ประกอบที่ 3 การพัฒนานิสิต</t>
  </si>
  <si>
    <t xml:space="preserve"> 3.1 โครงการกิจกรรมเพื่อพัฒนานิสิต</t>
  </si>
  <si>
    <t>1 ............โปรดระบุชื่อโครงการระดับที่ 2................</t>
  </si>
  <si>
    <t>2 ............โปรดระบุชื่อโครงการระดับที่ 2................</t>
  </si>
  <si>
    <t>องค์ประกอบที่ 4 การวิจัย</t>
  </si>
  <si>
    <t xml:space="preserve"> 4.1 โครงการส่งเสริมพัฒนาการวิจัย/นวัตกรรม</t>
  </si>
  <si>
    <t>องค์ประกอบที่ 5 การบริการวิชาการแก่สังคม</t>
  </si>
  <si>
    <t xml:space="preserve"> 5.1 โครงการบริการวิชาการแก่สังคม</t>
  </si>
  <si>
    <t>องค์ประกอบที่ 6 การทำนุบำรุงศิลปวัฒนธรรม</t>
  </si>
  <si>
    <t xml:space="preserve"> 6.1 โครงการสนับสนุนด้านการทำนุบำรุงศิลปวัฒนธรรม</t>
  </si>
  <si>
    <t>องค์ประกอบที่ 7 การบริหารจัดการองค์กร</t>
  </si>
  <si>
    <t xml:space="preserve"> 7.1 โครงการบริหารพัฒนาบุคลากร</t>
  </si>
  <si>
    <t>7.2 โครงการบริหารพัฒนาระบบสารสนเทศ</t>
  </si>
  <si>
    <t>7.3 โครงการบริหารจัดการองค์กร</t>
  </si>
  <si>
    <t>7.4 โครงการพัฒนาคุณภาพองค์กร</t>
  </si>
  <si>
    <t>7.5 โครงการสนับสนุนการประชาสัมพันธ์</t>
  </si>
  <si>
    <t>องค์ประกอบที่ 8 ด้านการเงินและงบประมาณ</t>
  </si>
  <si>
    <t xml:space="preserve"> 8.1 โครงการบริหารจัดการด้านการเงินและงบประมาณ</t>
  </si>
  <si>
    <t>องค์ประกอบที่ 9 การประกันคุณภาพ</t>
  </si>
  <si>
    <t xml:space="preserve"> 9.1 โครงการพัฒนาคุณภาพการศึกษา</t>
  </si>
  <si>
    <t xml:space="preserve">  2.1 โครงการบริหารจัดการหลักสูตร</t>
  </si>
  <si>
    <t xml:space="preserve"> 2.2 โครงการพัฒนากระบวนการจัดการเรียนการสอน</t>
  </si>
  <si>
    <t xml:space="preserve">  2.3 โครงการสนับสนุนการผลิตบัณฑิต</t>
  </si>
  <si>
    <t xml:space="preserve"> 3.2 โครงการสร้างเสริมและพัฒนาศิษย์เก่า</t>
  </si>
  <si>
    <t xml:space="preserve"> 3.3 โครงการสนับสนุนสวัสดิการนิสิต</t>
  </si>
  <si>
    <t>1.1 เงินตอบแทนผู้บริหารในมหาวิทยาลัย</t>
  </si>
  <si>
    <t xml:space="preserve">  - เงินประจำตำแหน่งคณบดี</t>
  </si>
  <si>
    <t xml:space="preserve">  - เงินประจำตำแหน่งรองคณบดี (4 ตำแหน่ง)</t>
  </si>
  <si>
    <t xml:space="preserve">  - เงินประจำตำแหน่งหัวหน้าภาควิชา</t>
  </si>
  <si>
    <t xml:space="preserve">  - เงินประจำตำแหน่งหัวหน้าสำนักงานเลขานุการคณะฯ</t>
  </si>
  <si>
    <t xml:space="preserve">  - เงินประจำตำแหน่งวิชาการ</t>
  </si>
  <si>
    <t xml:space="preserve"> - โครงการส่งเสริมพัฒนาการวิจัย/นวัตกรรม</t>
  </si>
  <si>
    <t xml:space="preserve"> - โครงการบริการวิชาการแก่สังคม</t>
  </si>
  <si>
    <t xml:space="preserve"> - โครงการสนับสนุนด้านการทำนุบำรุงศิลปวัฒนธรรม</t>
  </si>
  <si>
    <t>เงินเพิ่มการครองชีพของลูกจ้างชั่วคราว</t>
  </si>
  <si>
    <t xml:space="preserve">     ตำแหน่ง………………..เงินเพิ่ม……………….</t>
  </si>
  <si>
    <t>(1) ...............................................</t>
  </si>
  <si>
    <t>พันธกิจ</t>
  </si>
  <si>
    <t>กลุ่มเป้าหมาย</t>
  </si>
  <si>
    <t>ด้านองค์กร/ระบบบริหารจัดการ</t>
  </si>
  <si>
    <t>หลักสูตร</t>
  </si>
  <si>
    <t>นิสิต</t>
  </si>
  <si>
    <t>บุคลากรวิชาการ</t>
  </si>
  <si>
    <t>บุคลากรสนับสนุน</t>
  </si>
  <si>
    <t>สังคม</t>
  </si>
  <si>
    <t>ศิษย์เก่า</t>
  </si>
  <si>
    <t>เหตุผล/คำชี้แจงเพิ่มเติม</t>
  </si>
  <si>
    <t>รด 104</t>
  </si>
  <si>
    <t>หมวดรายจ่าย และรายการในแต่ละหมวด
(ระบุชื่อโครงการตาม 9 องค์ประกอบ : โครงการ ระดับที่ 1)</t>
  </si>
  <si>
    <t>งานประจำ</t>
  </si>
  <si>
    <t>ค่าใช้จ่ายเงินอุดหนุนที่เสนอขออนุมัติตามรายการ/โครงการเฉพาะกิจ</t>
  </si>
  <si>
    <t>งานตามยุทธศาสตร์</t>
  </si>
  <si>
    <t>หมวดรายจ่าย และรายการในแต่ละหมวด
(ระบุชื่อโครงการตาม 9 องค์ประกอบ : โครงการ ระดับที่ 1,2)</t>
  </si>
  <si>
    <t>มาตรการ</t>
  </si>
  <si>
    <t>ใช้โครงการ</t>
  </si>
  <si>
    <t>ระดับที่ 1</t>
  </si>
  <si>
    <t xml:space="preserve"> - เงินสำรองการเลื่อนขั้นของลูกจ้างชั่วคราว ( 6%)</t>
  </si>
  <si>
    <t xml:space="preserve">                (1)              รายการ</t>
  </si>
  <si>
    <t xml:space="preserve">                      (2)       พันธกิจ</t>
  </si>
  <si>
    <t>กลุ่มเป้าหมาย (ระบุจำนวน)</t>
  </si>
  <si>
    <t xml:space="preserve">      (10)   งบบุคลากร</t>
  </si>
  <si>
    <t xml:space="preserve">      (11)   งบดำเนินงาน</t>
  </si>
  <si>
    <t xml:space="preserve">      (12)   งบลงทุน</t>
  </si>
  <si>
    <t xml:space="preserve">      (13)   งบอุดหนุน</t>
  </si>
  <si>
    <t xml:space="preserve">      (14)     รวม</t>
  </si>
  <si>
    <t>(3) ด้านองค์กร/ระบบบริหารจัดการ</t>
  </si>
  <si>
    <t>(4) หลักสูตร</t>
  </si>
  <si>
    <t xml:space="preserve">    (5)     นิสิต</t>
  </si>
  <si>
    <t xml:space="preserve">    (6)     บุคลากรวิชาการ</t>
  </si>
  <si>
    <t xml:space="preserve">    (7)     บุคลากรสนับสนุน</t>
  </si>
  <si>
    <t xml:space="preserve">    (8)     สังคม</t>
  </si>
  <si>
    <t xml:space="preserve">    (9)     ศิษย์เก่า</t>
  </si>
  <si>
    <t>ผลิตบัณฑิต</t>
  </si>
  <si>
    <t>วิจัย</t>
  </si>
  <si>
    <t>บริการวิชาการ</t>
  </si>
  <si>
    <t>ทำนุ</t>
  </si>
  <si>
    <t>...</t>
  </si>
  <si>
    <t>รวมงานประจำ</t>
  </si>
  <si>
    <t>งานตามยุทธศาสตร์(ระบุชื่อโครงการตาม 9 องค์ประกอบ : โครงการระดับที่ 1)</t>
  </si>
  <si>
    <t>รวมงานตามยุทธศาสตร์</t>
  </si>
  <si>
    <t>คณะ...................................</t>
  </si>
  <si>
    <t>4. ค่าครุภัณฑ์</t>
  </si>
  <si>
    <t>5. สิ่งก่อสร้าง</t>
  </si>
  <si>
    <t>สรุปคำขอตั้งเงินนอกงบประมาณแผ่นดิน ประเภทเงินรายได้ ประจำปีงบประมาณ พ.ศ. 2557 (ตัวอย่าง)</t>
  </si>
  <si>
    <t xml:space="preserve"> - โครงการกิจกรรมเพื่อพัฒนานิสิต</t>
  </si>
  <si>
    <t>โครงการสนับสนุนองค์กรกิจกรรมนิสิต</t>
  </si>
  <si>
    <t>xxx</t>
  </si>
  <si>
    <t>ด้านพัฒนาอาจารย์</t>
  </si>
  <si>
    <t>ด้านการเรียนการสอน</t>
  </si>
  <si>
    <t>ด้านวิชาการคณะ</t>
  </si>
  <si>
    <t>ด้านกิจการนิสิต</t>
  </si>
  <si>
    <t>รวมเงินทั้ง 4 ด้าน</t>
  </si>
  <si>
    <t>กองทุนบริการสุขภาพ</t>
  </si>
  <si>
    <t xml:space="preserve"> - โต๊ะทำงาน 1 ชุด</t>
  </si>
  <si>
    <t xml:space="preserve"> - เจ้าหน้าที่บริหารงานทั่วไป  1 อัตรา</t>
  </si>
  <si>
    <t xml:space="preserve"> - เจ้าหน้าที่บริหารงานทั่วไป 2 อัตรา</t>
  </si>
  <si>
    <t>คำชี้แจงวิธีจัดทำคำของบประมาณเงินนอกงบประมาณ(รายได้) ประจำปีงบประมาณ 2558</t>
  </si>
  <si>
    <t xml:space="preserve">นโยบายหลัก 4 ด้าน </t>
  </si>
  <si>
    <t>หมวดเงิน</t>
  </si>
  <si>
    <t>คำชี้แจงเพิ่มเติม</t>
  </si>
  <si>
    <t>1.ด้านพัฒนาอาจารย์</t>
  </si>
  <si>
    <t>กองทุนเพื่อการศึกษา</t>
  </si>
  <si>
    <t>ตอบแทนใช้สอยและวัสดุ</t>
  </si>
  <si>
    <t xml:space="preserve">ควรเป็นค่าใช้จ่ายที่เกี่ยวกับการพัฒนาศักยภาพอาจารย์ </t>
  </si>
  <si>
    <t>อุดหนุน</t>
  </si>
  <si>
    <t>ควรเป็นโครงการที่เกี่ยวกับทุนอาจารย์/โครงการวิจัยที่เกี่ยวกับอาจารย์ รวมถึง ค/ช/จ
ที่เกี่ยวกับการนำเสนอผลงานทางวิชาการและวิจัย</t>
  </si>
  <si>
    <t>2.ด้านการเรียนการสอน</t>
  </si>
  <si>
    <t>7 กองทุน</t>
  </si>
  <si>
    <t>ตั้งได้ทุกหมวด</t>
  </si>
  <si>
    <t>ควรเป็น ค/ช/จ ที่เกี่ยวกับการเรียนการสอน หลักสูตร/ ค่าใช้จ่ายทางอ้อมที่เกี่ยวข้องกับการสนับสนุนการจัดการเรียนการสอน กรณีที่เป็นโครงการจะต้องมีกลุ่มเป้าหมายหลายๆกลุ่มรวมกัน</t>
  </si>
  <si>
    <t>3.ด้านวิชาการคณะ</t>
  </si>
  <si>
    <t>ควรเป็นโครงการที่คณะเป็นเจ้าภาพและจ่ายค่าใช้จ่ายส่วนหนึ่งจากเงินรายได้เป็นโครงการที่จัดกิจกรรมให้กับบุคคลภายนอก</t>
  </si>
  <si>
    <t>กองทุนทำนุบำรุงฯ</t>
  </si>
  <si>
    <t>4.ด้านกิจการนิสิต</t>
  </si>
  <si>
    <t>เป็นโครงการที่เกี่ยวข้องกับนิสิต โดยมีนิสิตเป็นกลุ่มเป้าหมายหลักๆ</t>
  </si>
  <si>
    <t xml:space="preserve"> - นักวิชาการเงินและบัญชี จำนวน 1 อัตรา</t>
  </si>
  <si>
    <t xml:space="preserve"> - เจ้าหน้าที่บริหารงานทั่วไป จำนวน 2 อัตรา</t>
  </si>
  <si>
    <t xml:space="preserve"> - นักวิเคราะห์นโยบายและแผน จำนวน 1 อัตรา</t>
  </si>
  <si>
    <t>รายการ</t>
  </si>
  <si>
    <t>เงิน</t>
  </si>
  <si>
    <t>รวมเงิน</t>
  </si>
  <si>
    <t>รวมเงินทั้งสิ้น</t>
  </si>
  <si>
    <t xml:space="preserve"> - เงินสำรองการเลื่อนขั้นของลูกจ้างชั่วคราว ( 4%)</t>
  </si>
  <si>
    <t>1. เงินอุดหนุนการวิจัยของมหาวิทยาลัย</t>
  </si>
  <si>
    <t>2. ทุนร่วมสนับสนุนทุนวิจัย Co-funding</t>
  </si>
  <si>
    <t>กองการวิจัยและนวัตกรรม</t>
  </si>
  <si>
    <t>กองส่งเสริมบริการวิชาการ</t>
  </si>
  <si>
    <t>กองส่งเสริมศิลปวัฒนธรรม</t>
  </si>
  <si>
    <t>1) โครงการนิทรรศการศิลปกรรม</t>
  </si>
  <si>
    <t>2) โครงการวันอนุรักษ์มรดกไทย</t>
  </si>
  <si>
    <r>
      <t>ใช้ทุกหน่วยงาน</t>
    </r>
    <r>
      <rPr>
        <b/>
        <u val="single"/>
        <sz val="16"/>
        <rFont val="TH SarabunPSK"/>
        <family val="2"/>
      </rPr>
      <t>ยกเว้นระดับคณะหรือเทียบเท่า</t>
    </r>
  </si>
  <si>
    <t>ปี 2562</t>
  </si>
  <si>
    <t>( ณ วันที่ ....)</t>
  </si>
  <si>
    <t>ปี 2563</t>
  </si>
  <si>
    <t>กอง/สถาน  ……………………………………………………………….</t>
  </si>
  <si>
    <t>ยุทธศาสตร์/ตัวชี้วัดที่</t>
  </si>
  <si>
    <t>กอง /สถาน ……………………………………………………………….</t>
  </si>
  <si>
    <t>รายละเอียดประกอบประมาณการค่าใช้จ่ายจ่ายจากเงินรายได้  ประเภทงบรายจ่ายอื่น ประจำปีงบประมาณ พ.ศ. 2563</t>
  </si>
  <si>
    <t>งบประจำ(Function)</t>
  </si>
  <si>
    <t>งบอุดหนุนตามยุทธศาสตร์มหาวิทยาลัย( Agenda)</t>
  </si>
  <si>
    <t xml:space="preserve">  โครงการระดับ 3 ไม่ปรากฎในระบบ 3 มิติ</t>
  </si>
  <si>
    <t>ปี 2566</t>
  </si>
  <si>
    <t>โปรดระบุรายละเอียดที่มาของวงเงินประมาณการ (แตกตัวคูณ)</t>
  </si>
  <si>
    <t xml:space="preserve"> - บอร์ดประชาสัมพันธ์ จำนวน 1 บอร์ด</t>
  </si>
  <si>
    <t xml:space="preserve"> - เครื่องทำลายเอกสารแบบตัดละเอียดทำลายครั้งละ 10 แผ่น จำนวน 1 บอร์ด</t>
  </si>
  <si>
    <t>รายละเอียดประกอบประมาณการค่าใช้จ่าย จากเงินรายได้  ประเภทงบบุคลากร ประจำปีงบประมาณ พ.ศ. 2567</t>
  </si>
  <si>
    <t>ปี 2567</t>
  </si>
  <si>
    <t xml:space="preserve">1. อัตราเดิม  คือ  อัตราลูกจ้างชั่วคราวเงินรายได้ที่หน่วยงานต้องการจ้างต่อเนื่องจากปีงบประมาณ พ.ศ. 2566  ส่วนระยะเวลาจ้างให้กรอกระยะเวลาที่ทำการจ้างจริงตามคำสั่งมหาวิทยาลัยฯ  </t>
  </si>
  <si>
    <t>รายละเอียดประประมาณการค่าใช้จ่ายจากเงินรายได้  ประเภทงบดำเนินงาน ประจำปีงบประมาณ พ.ศ. 2567</t>
  </si>
  <si>
    <t>รายละเอียดประกอบประมาณการค่าใช้จ่ายจากเงินรายได้  ประเภทงบลงทุน ประจำปีงบประมาณ พ.ศ. 2567</t>
  </si>
  <si>
    <t>รายละเอียดประกอบประมาณการค่าใช้จ่ายจ่ายจากเงินรายได้  ประเภทงบรายจ่ายอื่น ประจำปีงบประมาณ พ.ศ. 2567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</si>
</sst>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(&quot;฿&quot;* #,##0.00_);_(&quot;฿&quot;* \(#,##0.00\);_(&quot;฿&quot;* &quot;-&quot;??_);_(@_)"/>
    <numFmt numFmtId="183" formatCode="_-* #,##0.000_-;\-* #,##0.000_-;_-* &quot;-&quot;??_-;_-@_-"/>
    <numFmt numFmtId="184" formatCode="0.000"/>
    <numFmt numFmtId="185" formatCode="_(&quot;฿&quot;* #,##0_);_(&quot;฿&quot;* \(#,##0\);_(&quot;฿&quot;* &quot;-&quot;_);_(@_)"/>
    <numFmt numFmtId="186" formatCode="_(* #,##0_);_(* \(#,##0\);_(* &quot;-&quot;??_);_(@_)"/>
    <numFmt numFmtId="187" formatCode="\t&quot;฿&quot;#,##0.0_);[Red]\(\t&quot;฿&quot;#,##0.0\)"/>
    <numFmt numFmtId="188" formatCode="#,##0.0;[Red]\-#,##0.0"/>
    <numFmt numFmtId="189" formatCode="_-* #,##0.0_-;\-* #,##0.0_-;_-* &quot;-&quot;?_-;_-@_-"/>
    <numFmt numFmtId="190" formatCode="&quot;฿&quot;#,##0_);\(&quot;฿&quot;#,##0\)"/>
    <numFmt numFmtId="191" formatCode="&quot;฿&quot;#,##0_);[Red]\(&quot;฿&quot;#,##0\)"/>
    <numFmt numFmtId="192" formatCode="&quot;฿&quot;#,##0.00_);\(&quot;฿&quot;#,##0.00\)"/>
    <numFmt numFmtId="193" formatCode="&quot;฿&quot;#,##0.00_);[Red]\(&quot;฿&quot;#,##0.00\)"/>
    <numFmt numFmtId="194" formatCode="\t#,##0_);\(\t#,##0\)"/>
    <numFmt numFmtId="195" formatCode="\t#,##0_);[Red]\(\t#,##0\)"/>
    <numFmt numFmtId="196" formatCode="_(&quot;฿&quot;* \t#,##0_);_(&quot;฿&quot;* \(\t#,##0\);_(&quot;฿&quot;* &quot;-&quot;_);_(@_)"/>
    <numFmt numFmtId="197" formatCode="d\ ดดดด\ &quot;พ.ศ.&quot;\ bbbb"/>
    <numFmt numFmtId="198" formatCode="ว\ ดดดด\ &quot;ค.ศ.&quot;\ คคคค"/>
    <numFmt numFmtId="199" formatCode="&quot;วันที่&quot;\ ว\ ดดดด\ ปปปป"/>
    <numFmt numFmtId="200" formatCode="d\ ดดด\ bb"/>
    <numFmt numFmtId="201" formatCode="ว\ ดดด\ ปป"/>
    <numFmt numFmtId="202" formatCode="วว/ดด/ปป"/>
    <numFmt numFmtId="203" formatCode="ชช:น:ทท"/>
    <numFmt numFmtId="204" formatCode="ช\.น\ &quot;น.&quot;"/>
    <numFmt numFmtId="205" formatCode="\t0.00E+00"/>
    <numFmt numFmtId="206" formatCode="&quot;฿&quot;\t#,##0_);\(&quot;฿&quot;\t#,##0\)"/>
    <numFmt numFmtId="207" formatCode="&quot;฿&quot;\t#,##0_);[Red]\(&quot;฿&quot;\t#,##0\)"/>
    <numFmt numFmtId="208" formatCode="_(* #,##0.0_);_(* \(#,##0.0\);_(* &quot;-&quot;??_);_(@_)"/>
    <numFmt numFmtId="209" formatCode="d\ ดดดด\ bbbb"/>
    <numFmt numFmtId="210" formatCode="0.0%"/>
    <numFmt numFmtId="211" formatCode="_(* #,##0.000_);_(* \(#,##0.000\);_(* &quot;-&quot;??_);_(@_)"/>
    <numFmt numFmtId="212" formatCode="_(* #,##0.0000_);_(* \(#,##0.0000\);_(* &quot;-&quot;??_);_(@_)"/>
    <numFmt numFmtId="213" formatCode="0.0"/>
    <numFmt numFmtId="214" formatCode="_(* #,##0.0_);_(* \(#,##0.0\);_(* &quot;-&quot;?_);_(@_)"/>
    <numFmt numFmtId="215" formatCode="#,##0.0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_(* #,##0.00000_);_(* \(#,##0.00000\);_(* &quot;-&quot;??_);_(@_)"/>
    <numFmt numFmtId="221" formatCode="_-* #,##0.0000_-;\-* #,##0.0000_-;_-* &quot;-&quot;??_-;_-@_-"/>
    <numFmt numFmtId="222" formatCode="&quot;Yes&quot;;&quot;Yes&quot;;&quot;No&quot;"/>
    <numFmt numFmtId="223" formatCode="&quot;True&quot;;&quot;True&quot;;&quot;False&quot;"/>
    <numFmt numFmtId="224" formatCode="&quot;On&quot;;&quot;On&quot;;&quot;Off&quot;"/>
  </numFmts>
  <fonts count="92">
    <font>
      <sz val="10"/>
      <name val="Arial"/>
      <family val="0"/>
    </font>
    <font>
      <sz val="8"/>
      <name val="Arial"/>
      <family val="2"/>
    </font>
    <font>
      <sz val="15"/>
      <name val="CordiaUPC"/>
      <family val="2"/>
    </font>
    <font>
      <sz val="16"/>
      <name val="CordiaUPC"/>
      <family val="2"/>
    </font>
    <font>
      <b/>
      <sz val="16"/>
      <name val="BrowalliaUPC"/>
      <family val="2"/>
    </font>
    <font>
      <sz val="16"/>
      <name val="BrowalliaUPC"/>
      <family val="2"/>
    </font>
    <font>
      <u val="single"/>
      <sz val="12.6"/>
      <color indexed="36"/>
      <name val="Cordia New"/>
      <family val="2"/>
    </font>
    <font>
      <u val="single"/>
      <sz val="12.6"/>
      <color indexed="12"/>
      <name val="Cordia New"/>
      <family val="2"/>
    </font>
    <font>
      <sz val="14"/>
      <name val="Cordia New"/>
      <family val="2"/>
    </font>
    <font>
      <b/>
      <u val="single"/>
      <sz val="16"/>
      <name val="EucrosiaUPC"/>
      <family val="1"/>
    </font>
    <font>
      <b/>
      <sz val="16"/>
      <name val="EucrosiaUPC"/>
      <family val="1"/>
    </font>
    <font>
      <sz val="16"/>
      <name val="EucrosiaUPC"/>
      <family val="1"/>
    </font>
    <font>
      <b/>
      <sz val="14"/>
      <name val="Cordia New"/>
      <family val="2"/>
    </font>
    <font>
      <u val="single"/>
      <sz val="16"/>
      <name val="EucrosiaUPC"/>
      <family val="1"/>
    </font>
    <font>
      <sz val="14"/>
      <name val="CordiaUPC"/>
      <family val="2"/>
    </font>
    <font>
      <sz val="14"/>
      <name val="BrowalliaUPC"/>
      <family val="2"/>
    </font>
    <font>
      <b/>
      <sz val="17"/>
      <name val="BrowalliaUPC"/>
      <family val="2"/>
    </font>
    <font>
      <b/>
      <u val="single"/>
      <sz val="17"/>
      <name val="BrowalliaUPC"/>
      <family val="2"/>
    </font>
    <font>
      <b/>
      <u val="singleAccounting"/>
      <sz val="17"/>
      <name val="BrowalliaUPC"/>
      <family val="2"/>
    </font>
    <font>
      <b/>
      <u val="single"/>
      <sz val="16"/>
      <name val="BrowalliaUPC"/>
      <family val="2"/>
    </font>
    <font>
      <u val="single"/>
      <sz val="16"/>
      <name val="BrowalliaUPC"/>
      <family val="2"/>
    </font>
    <font>
      <b/>
      <u val="singleAccounting"/>
      <sz val="16"/>
      <name val="BrowalliaUPC"/>
      <family val="2"/>
    </font>
    <font>
      <sz val="17"/>
      <name val="BrowalliaUPC"/>
      <family val="2"/>
    </font>
    <font>
      <b/>
      <u val="single"/>
      <sz val="16"/>
      <name val="CordiaUPC"/>
      <family val="2"/>
    </font>
    <font>
      <sz val="24"/>
      <name val="EucrosiaUPC"/>
      <family val="1"/>
    </font>
    <font>
      <sz val="12"/>
      <name val="EucrosiaUPC"/>
      <family val="1"/>
    </font>
    <font>
      <b/>
      <u val="single"/>
      <sz val="12"/>
      <name val="BrowalliaUPC"/>
      <family val="2"/>
    </font>
    <font>
      <b/>
      <sz val="18"/>
      <name val="TH SarabunPSK"/>
      <family val="2"/>
    </font>
    <font>
      <b/>
      <sz val="15"/>
      <name val="CordiaUPC"/>
      <family val="2"/>
    </font>
    <font>
      <b/>
      <sz val="16"/>
      <name val="Angsana New"/>
      <family val="1"/>
    </font>
    <font>
      <b/>
      <sz val="9"/>
      <name val="BrowalliaUPC"/>
      <family val="2"/>
    </font>
    <font>
      <b/>
      <u val="single"/>
      <sz val="9"/>
      <name val="BrowalliaUPC"/>
      <family val="2"/>
    </font>
    <font>
      <b/>
      <sz val="9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TH SarabunPSK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6"/>
      <name val="CordiaUPC"/>
      <family val="2"/>
    </font>
    <font>
      <b/>
      <sz val="16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56"/>
      <name val="TH SarabunPSK"/>
      <family val="2"/>
    </font>
    <font>
      <sz val="16"/>
      <color indexed="10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theme="1"/>
      <name val="TH SarabunPSK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/>
      <name val="CordiaUPC"/>
      <family val="2"/>
    </font>
    <font>
      <b/>
      <sz val="16"/>
      <color theme="1"/>
      <name val="Angsana New"/>
      <family val="1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002060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</cellStyleXfs>
  <cellXfs count="3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0" xfId="72" applyFont="1" applyFill="1">
      <alignment/>
      <protection/>
    </xf>
    <xf numFmtId="0" fontId="11" fillId="0" borderId="0" xfId="72" applyFont="1" applyFill="1">
      <alignment/>
      <protection/>
    </xf>
    <xf numFmtId="0" fontId="11" fillId="0" borderId="0" xfId="72" applyFont="1" applyFill="1" applyAlignment="1">
      <alignment horizontal="right"/>
      <protection/>
    </xf>
    <xf numFmtId="0" fontId="10" fillId="0" borderId="0" xfId="72" applyFont="1" applyFill="1" applyAlignment="1">
      <alignment horizontal="centerContinuous"/>
      <protection/>
    </xf>
    <xf numFmtId="0" fontId="11" fillId="0" borderId="0" xfId="72" applyFont="1" applyFill="1" applyAlignment="1">
      <alignment horizontal="centerContinuous"/>
      <protection/>
    </xf>
    <xf numFmtId="0" fontId="11" fillId="0" borderId="0" xfId="72" applyFont="1" applyFill="1" applyAlignment="1">
      <alignment/>
      <protection/>
    </xf>
    <xf numFmtId="0" fontId="11" fillId="0" borderId="0" xfId="72" applyFont="1" applyFill="1" applyBorder="1" applyAlignment="1">
      <alignment/>
      <protection/>
    </xf>
    <xf numFmtId="0" fontId="11" fillId="0" borderId="0" xfId="72" applyFont="1" applyFill="1" applyBorder="1">
      <alignment/>
      <protection/>
    </xf>
    <xf numFmtId="0" fontId="10" fillId="0" borderId="11" xfId="72" applyFont="1" applyFill="1" applyBorder="1">
      <alignment/>
      <protection/>
    </xf>
    <xf numFmtId="0" fontId="10" fillId="0" borderId="12" xfId="72" applyFont="1" applyFill="1" applyBorder="1" applyAlignment="1">
      <alignment horizontal="centerContinuous"/>
      <protection/>
    </xf>
    <xf numFmtId="0" fontId="10" fillId="0" borderId="13" xfId="72" applyFont="1" applyFill="1" applyBorder="1" applyAlignment="1">
      <alignment horizontal="centerContinuous"/>
      <protection/>
    </xf>
    <xf numFmtId="0" fontId="10" fillId="0" borderId="11" xfId="72" applyFont="1" applyFill="1" applyBorder="1" applyAlignment="1">
      <alignment horizontal="center"/>
      <protection/>
    </xf>
    <xf numFmtId="0" fontId="12" fillId="0" borderId="11" xfId="72" applyFont="1" applyBorder="1" applyAlignment="1">
      <alignment horizontal="center"/>
      <protection/>
    </xf>
    <xf numFmtId="0" fontId="10" fillId="0" borderId="10" xfId="72" applyFont="1" applyFill="1" applyBorder="1" applyAlignment="1">
      <alignment horizontal="center"/>
      <protection/>
    </xf>
    <xf numFmtId="49" fontId="10" fillId="0" borderId="10" xfId="72" applyNumberFormat="1" applyFont="1" applyFill="1" applyBorder="1" applyAlignment="1">
      <alignment horizontal="center"/>
      <protection/>
    </xf>
    <xf numFmtId="0" fontId="10" fillId="0" borderId="0" xfId="72" applyFont="1" applyFill="1" applyAlignment="1">
      <alignment horizontal="center"/>
      <protection/>
    </xf>
    <xf numFmtId="0" fontId="10" fillId="0" borderId="14" xfId="72" applyFont="1" applyFill="1" applyBorder="1" applyAlignment="1">
      <alignment horizontal="center"/>
      <protection/>
    </xf>
    <xf numFmtId="49" fontId="10" fillId="0" borderId="14" xfId="72" applyNumberFormat="1" applyFont="1" applyFill="1" applyBorder="1" applyAlignment="1">
      <alignment horizontal="center"/>
      <protection/>
    </xf>
    <xf numFmtId="0" fontId="11" fillId="0" borderId="14" xfId="72" applyFont="1" applyFill="1" applyBorder="1">
      <alignment/>
      <protection/>
    </xf>
    <xf numFmtId="0" fontId="11" fillId="0" borderId="10" xfId="72" applyFont="1" applyFill="1" applyBorder="1">
      <alignment/>
      <protection/>
    </xf>
    <xf numFmtId="0" fontId="10" fillId="0" borderId="10" xfId="72" applyFont="1" applyFill="1" applyBorder="1">
      <alignment/>
      <protection/>
    </xf>
    <xf numFmtId="0" fontId="11" fillId="0" borderId="15" xfId="72" applyFont="1" applyFill="1" applyBorder="1">
      <alignment/>
      <protection/>
    </xf>
    <xf numFmtId="0" fontId="10" fillId="0" borderId="14" xfId="72" applyFont="1" applyFill="1" applyBorder="1">
      <alignment/>
      <protection/>
    </xf>
    <xf numFmtId="0" fontId="10" fillId="0" borderId="16" xfId="72" applyFont="1" applyFill="1" applyBorder="1">
      <alignment/>
      <protection/>
    </xf>
    <xf numFmtId="0" fontId="10" fillId="0" borderId="14" xfId="72" applyFont="1" applyFill="1" applyBorder="1" applyAlignment="1">
      <alignment horizontal="centerContinuous"/>
      <protection/>
    </xf>
    <xf numFmtId="0" fontId="10" fillId="0" borderId="17" xfId="72" applyFont="1" applyFill="1" applyBorder="1" applyAlignment="1">
      <alignment horizontal="center"/>
      <protection/>
    </xf>
    <xf numFmtId="0" fontId="10" fillId="0" borderId="17" xfId="72" applyFont="1" applyFill="1" applyBorder="1">
      <alignment/>
      <protection/>
    </xf>
    <xf numFmtId="49" fontId="11" fillId="0" borderId="0" xfId="72" applyNumberFormat="1" applyFont="1" applyFill="1">
      <alignment/>
      <protection/>
    </xf>
    <xf numFmtId="0" fontId="10" fillId="0" borderId="11" xfId="72" applyFont="1" applyFill="1" applyBorder="1" applyAlignment="1">
      <alignment horizontal="left"/>
      <protection/>
    </xf>
    <xf numFmtId="0" fontId="11" fillId="0" borderId="11" xfId="72" applyFont="1" applyFill="1" applyBorder="1">
      <alignment/>
      <protection/>
    </xf>
    <xf numFmtId="0" fontId="11" fillId="0" borderId="10" xfId="72" applyFont="1" applyFill="1" applyBorder="1" applyAlignment="1">
      <alignment horizontal="center"/>
      <protection/>
    </xf>
    <xf numFmtId="0" fontId="11" fillId="0" borderId="18" xfId="72" applyFont="1" applyFill="1" applyBorder="1">
      <alignment/>
      <protection/>
    </xf>
    <xf numFmtId="0" fontId="10" fillId="0" borderId="17" xfId="72" applyFont="1" applyFill="1" applyBorder="1" applyAlignment="1">
      <alignment horizontal="centerContinuous"/>
      <protection/>
    </xf>
    <xf numFmtId="0" fontId="11" fillId="0" borderId="17" xfId="72" applyFont="1" applyFill="1" applyBorder="1">
      <alignment/>
      <protection/>
    </xf>
    <xf numFmtId="0" fontId="10" fillId="0" borderId="19" xfId="72" applyFont="1" applyFill="1" applyBorder="1">
      <alignment/>
      <protection/>
    </xf>
    <xf numFmtId="0" fontId="13" fillId="0" borderId="0" xfId="72" applyFont="1" applyFill="1">
      <alignment/>
      <protection/>
    </xf>
    <xf numFmtId="49" fontId="10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>
      <alignment/>
      <protection/>
    </xf>
    <xf numFmtId="0" fontId="10" fillId="0" borderId="19" xfId="72" applyFont="1" applyFill="1" applyBorder="1" applyAlignment="1">
      <alignment horizontal="center"/>
      <protection/>
    </xf>
    <xf numFmtId="49" fontId="11" fillId="0" borderId="20" xfId="72" applyNumberFormat="1" applyFont="1" applyFill="1" applyBorder="1">
      <alignment/>
      <protection/>
    </xf>
    <xf numFmtId="0" fontId="10" fillId="0" borderId="10" xfId="72" applyFont="1" applyFill="1" applyBorder="1" applyAlignment="1">
      <alignment horizontal="left"/>
      <protection/>
    </xf>
    <xf numFmtId="0" fontId="5" fillId="0" borderId="10" xfId="72" applyFont="1" applyBorder="1">
      <alignment/>
      <protection/>
    </xf>
    <xf numFmtId="0" fontId="10" fillId="0" borderId="0" xfId="72" applyFont="1" applyFill="1" applyBorder="1">
      <alignment/>
      <protection/>
    </xf>
    <xf numFmtId="0" fontId="5" fillId="0" borderId="0" xfId="72" applyFont="1" applyBorder="1">
      <alignment/>
      <protection/>
    </xf>
    <xf numFmtId="0" fontId="15" fillId="0" borderId="0" xfId="73" applyFont="1">
      <alignment/>
      <protection/>
    </xf>
    <xf numFmtId="181" fontId="16" fillId="0" borderId="0" xfId="45" applyNumberFormat="1" applyFont="1" applyBorder="1" applyAlignment="1">
      <alignment/>
    </xf>
    <xf numFmtId="0" fontId="17" fillId="0" borderId="0" xfId="73" applyFont="1" applyBorder="1">
      <alignment/>
      <protection/>
    </xf>
    <xf numFmtId="181" fontId="15" fillId="0" borderId="10" xfId="45" applyNumberFormat="1" applyFont="1" applyBorder="1" applyAlignment="1">
      <alignment/>
    </xf>
    <xf numFmtId="181" fontId="18" fillId="0" borderId="10" xfId="45" applyNumberFormat="1" applyFont="1" applyBorder="1" applyAlignment="1">
      <alignment/>
    </xf>
    <xf numFmtId="0" fontId="4" fillId="0" borderId="0" xfId="73" applyFont="1" applyBorder="1">
      <alignment/>
      <protection/>
    </xf>
    <xf numFmtId="181" fontId="4" fillId="0" borderId="0" xfId="45" applyNumberFormat="1" applyFont="1" applyBorder="1" applyAlignment="1">
      <alignment/>
    </xf>
    <xf numFmtId="181" fontId="5" fillId="0" borderId="10" xfId="45" applyNumberFormat="1" applyFont="1" applyBorder="1" applyAlignment="1">
      <alignment/>
    </xf>
    <xf numFmtId="181" fontId="4" fillId="0" borderId="10" xfId="45" applyNumberFormat="1" applyFont="1" applyBorder="1" applyAlignment="1">
      <alignment/>
    </xf>
    <xf numFmtId="181" fontId="19" fillId="0" borderId="0" xfId="45" applyNumberFormat="1" applyFont="1" applyBorder="1" applyAlignment="1">
      <alignment/>
    </xf>
    <xf numFmtId="181" fontId="19" fillId="0" borderId="10" xfId="45" applyNumberFormat="1" applyFont="1" applyBorder="1" applyAlignment="1">
      <alignment/>
    </xf>
    <xf numFmtId="0" fontId="5" fillId="0" borderId="0" xfId="74" applyFont="1" applyBorder="1">
      <alignment/>
      <protection/>
    </xf>
    <xf numFmtId="0" fontId="5" fillId="0" borderId="0" xfId="74" applyFont="1">
      <alignment/>
      <protection/>
    </xf>
    <xf numFmtId="181" fontId="5" fillId="0" borderId="0" xfId="45" applyNumberFormat="1" applyFont="1" applyBorder="1" applyAlignment="1">
      <alignment/>
    </xf>
    <xf numFmtId="0" fontId="17" fillId="0" borderId="0" xfId="74" applyFont="1" applyBorder="1">
      <alignment/>
      <protection/>
    </xf>
    <xf numFmtId="181" fontId="20" fillId="0" borderId="10" xfId="45" applyNumberFormat="1" applyFont="1" applyBorder="1" applyAlignment="1">
      <alignment/>
    </xf>
    <xf numFmtId="0" fontId="5" fillId="0" borderId="0" xfId="73" applyFont="1" applyBorder="1">
      <alignment/>
      <protection/>
    </xf>
    <xf numFmtId="181" fontId="5" fillId="0" borderId="10" xfId="45" applyNumberFormat="1" applyFont="1" applyFill="1" applyBorder="1" applyAlignment="1">
      <alignment/>
    </xf>
    <xf numFmtId="0" fontId="5" fillId="0" borderId="0" xfId="75" applyFont="1" applyFill="1" applyBorder="1" applyAlignment="1">
      <alignment horizontal="left"/>
      <protection/>
    </xf>
    <xf numFmtId="49" fontId="5" fillId="0" borderId="0" xfId="75" applyNumberFormat="1" applyFont="1" applyFill="1" applyBorder="1" applyAlignment="1">
      <alignment vertical="top" wrapText="1"/>
      <protection/>
    </xf>
    <xf numFmtId="49" fontId="5" fillId="0" borderId="0" xfId="75" applyNumberFormat="1" applyFont="1" applyFill="1" applyBorder="1" applyAlignment="1">
      <alignment horizontal="left"/>
      <protection/>
    </xf>
    <xf numFmtId="0" fontId="19" fillId="0" borderId="0" xfId="73" applyFont="1" applyBorder="1">
      <alignment/>
      <protection/>
    </xf>
    <xf numFmtId="181" fontId="21" fillId="0" borderId="10" xfId="45" applyNumberFormat="1" applyFont="1" applyBorder="1" applyAlignment="1">
      <alignment/>
    </xf>
    <xf numFmtId="181" fontId="16" fillId="0" borderId="0" xfId="45" applyNumberFormat="1" applyFont="1" applyFill="1" applyBorder="1" applyAlignment="1">
      <alignment/>
    </xf>
    <xf numFmtId="0" fontId="17" fillId="0" borderId="0" xfId="73" applyFont="1" applyFill="1" applyBorder="1">
      <alignment/>
      <protection/>
    </xf>
    <xf numFmtId="181" fontId="19" fillId="0" borderId="10" xfId="45" applyNumberFormat="1" applyFont="1" applyFill="1" applyBorder="1" applyAlignment="1">
      <alignment/>
    </xf>
    <xf numFmtId="181" fontId="5" fillId="0" borderId="0" xfId="45" applyNumberFormat="1" applyFont="1" applyFill="1" applyBorder="1" applyAlignment="1">
      <alignment/>
    </xf>
    <xf numFmtId="181" fontId="21" fillId="0" borderId="10" xfId="45" applyNumberFormat="1" applyFont="1" applyFill="1" applyBorder="1" applyAlignment="1">
      <alignment/>
    </xf>
    <xf numFmtId="0" fontId="5" fillId="0" borderId="0" xfId="73" applyFont="1">
      <alignment/>
      <protection/>
    </xf>
    <xf numFmtId="0" fontId="5" fillId="0" borderId="0" xfId="75" applyFont="1" applyBorder="1" applyAlignment="1">
      <alignment horizontal="left"/>
      <protection/>
    </xf>
    <xf numFmtId="0" fontId="4" fillId="0" borderId="0" xfId="74" applyFont="1" applyBorder="1">
      <alignment/>
      <protection/>
    </xf>
    <xf numFmtId="181" fontId="20" fillId="0" borderId="0" xfId="45" applyNumberFormat="1" applyFont="1" applyBorder="1" applyAlignment="1">
      <alignment/>
    </xf>
    <xf numFmtId="0" fontId="15" fillId="0" borderId="20" xfId="73" applyFont="1" applyBorder="1">
      <alignment/>
      <protection/>
    </xf>
    <xf numFmtId="181" fontId="15" fillId="0" borderId="14" xfId="45" applyNumberFormat="1" applyFont="1" applyBorder="1" applyAlignment="1">
      <alignment/>
    </xf>
    <xf numFmtId="181" fontId="15" fillId="0" borderId="0" xfId="45" applyNumberFormat="1" applyFont="1" applyAlignment="1">
      <alignment/>
    </xf>
    <xf numFmtId="0" fontId="83" fillId="0" borderId="0" xfId="0" applyFont="1" applyAlignment="1">
      <alignment/>
    </xf>
    <xf numFmtId="0" fontId="83" fillId="0" borderId="10" xfId="0" applyFont="1" applyBorder="1" applyAlignment="1">
      <alignment horizontal="right"/>
    </xf>
    <xf numFmtId="186" fontId="22" fillId="0" borderId="10" xfId="42" applyNumberFormat="1" applyFont="1" applyBorder="1" applyAlignment="1">
      <alignment/>
    </xf>
    <xf numFmtId="181" fontId="5" fillId="0" borderId="0" xfId="45" applyNumberFormat="1" applyFont="1" applyBorder="1" applyAlignment="1">
      <alignment wrapText="1"/>
    </xf>
    <xf numFmtId="181" fontId="17" fillId="0" borderId="0" xfId="73" applyNumberFormat="1" applyFont="1" applyBorder="1">
      <alignment/>
      <protection/>
    </xf>
    <xf numFmtId="0" fontId="8" fillId="0" borderId="19" xfId="72" applyBorder="1" applyAlignment="1">
      <alignment horizontal="center"/>
      <protection/>
    </xf>
    <xf numFmtId="0" fontId="84" fillId="33" borderId="21" xfId="0" applyFont="1" applyFill="1" applyBorder="1" applyAlignment="1">
      <alignment vertical="top" wrapText="1"/>
    </xf>
    <xf numFmtId="0" fontId="4" fillId="0" borderId="10" xfId="72" applyFont="1" applyBorder="1">
      <alignment/>
      <protection/>
    </xf>
    <xf numFmtId="0" fontId="84" fillId="33" borderId="22" xfId="0" applyFont="1" applyFill="1" applyBorder="1" applyAlignment="1">
      <alignment vertical="top" wrapText="1"/>
    </xf>
    <xf numFmtId="0" fontId="4" fillId="0" borderId="10" xfId="72" applyFont="1" applyBorder="1">
      <alignment/>
      <protection/>
    </xf>
    <xf numFmtId="0" fontId="11" fillId="0" borderId="10" xfId="72" applyFont="1" applyFill="1" applyBorder="1" applyAlignment="1">
      <alignment horizontal="left"/>
      <protection/>
    </xf>
    <xf numFmtId="0" fontId="23" fillId="0" borderId="0" xfId="0" applyFont="1" applyAlignment="1">
      <alignment/>
    </xf>
    <xf numFmtId="0" fontId="11" fillId="0" borderId="14" xfId="72" applyFont="1" applyFill="1" applyBorder="1">
      <alignment/>
      <protection/>
    </xf>
    <xf numFmtId="0" fontId="10" fillId="0" borderId="14" xfId="72" applyFont="1" applyFill="1" applyBorder="1" applyAlignment="1">
      <alignment horizontal="center" vertical="center"/>
      <protection/>
    </xf>
    <xf numFmtId="49" fontId="11" fillId="0" borderId="0" xfId="72" applyNumberFormat="1" applyFont="1" applyFill="1" applyBorder="1">
      <alignment/>
      <protection/>
    </xf>
    <xf numFmtId="0" fontId="84" fillId="33" borderId="10" xfId="0" applyFont="1" applyFill="1" applyBorder="1" applyAlignment="1">
      <alignment vertical="top"/>
    </xf>
    <xf numFmtId="0" fontId="84" fillId="33" borderId="10" xfId="0" applyFont="1" applyFill="1" applyBorder="1" applyAlignment="1">
      <alignment vertical="top" wrapText="1"/>
    </xf>
    <xf numFmtId="49" fontId="10" fillId="0" borderId="14" xfId="72" applyNumberFormat="1" applyFont="1" applyFill="1" applyBorder="1" applyAlignment="1">
      <alignment horizontal="center" vertical="center"/>
      <protection/>
    </xf>
    <xf numFmtId="0" fontId="11" fillId="0" borderId="0" xfId="72" applyFont="1" applyFill="1" applyAlignment="1">
      <alignment vertical="center"/>
      <protection/>
    </xf>
    <xf numFmtId="0" fontId="10" fillId="0" borderId="11" xfId="72" applyFont="1" applyFill="1" applyBorder="1" applyAlignment="1">
      <alignment horizontal="center" vertical="center" wrapText="1"/>
      <protection/>
    </xf>
    <xf numFmtId="0" fontId="84" fillId="33" borderId="21" xfId="0" applyFont="1" applyFill="1" applyBorder="1" applyAlignment="1">
      <alignment vertical="top"/>
    </xf>
    <xf numFmtId="0" fontId="10" fillId="0" borderId="14" xfId="72" applyFont="1" applyFill="1" applyBorder="1" applyAlignment="1">
      <alignment horizontal="center" vertical="center" wrapText="1"/>
      <protection/>
    </xf>
    <xf numFmtId="0" fontId="11" fillId="0" borderId="0" xfId="72" applyFont="1" applyFill="1" applyBorder="1" applyAlignment="1">
      <alignment horizontal="center"/>
      <protection/>
    </xf>
    <xf numFmtId="0" fontId="8" fillId="0" borderId="0" xfId="72" applyBorder="1" applyAlignment="1">
      <alignment horizontal="center"/>
      <protection/>
    </xf>
    <xf numFmtId="0" fontId="10" fillId="0" borderId="23" xfId="72" applyFont="1" applyFill="1" applyBorder="1" applyAlignment="1">
      <alignment horizontal="center"/>
      <protection/>
    </xf>
    <xf numFmtId="0" fontId="8" fillId="0" borderId="17" xfId="72" applyBorder="1" applyAlignment="1">
      <alignment horizontal="center"/>
      <protection/>
    </xf>
    <xf numFmtId="0" fontId="10" fillId="0" borderId="20" xfId="72" applyFont="1" applyFill="1" applyBorder="1" applyAlignment="1">
      <alignment horizontal="center" vertical="top"/>
      <protection/>
    </xf>
    <xf numFmtId="0" fontId="10" fillId="0" borderId="14" xfId="72" applyFont="1" applyFill="1" applyBorder="1" applyAlignment="1">
      <alignment horizontal="center" vertical="top"/>
      <protection/>
    </xf>
    <xf numFmtId="49" fontId="10" fillId="0" borderId="14" xfId="72" applyNumberFormat="1" applyFont="1" applyFill="1" applyBorder="1" applyAlignment="1">
      <alignment horizontal="center" vertical="top"/>
      <protection/>
    </xf>
    <xf numFmtId="0" fontId="25" fillId="0" borderId="17" xfId="72" applyFont="1" applyFill="1" applyBorder="1" applyAlignment="1">
      <alignment horizontal="center" vertical="center" wrapText="1"/>
      <protection/>
    </xf>
    <xf numFmtId="0" fontId="25" fillId="0" borderId="17" xfId="72" applyFont="1" applyFill="1" applyBorder="1" applyAlignment="1">
      <alignment horizontal="center" vertical="center"/>
      <protection/>
    </xf>
    <xf numFmtId="0" fontId="11" fillId="0" borderId="10" xfId="72" applyFont="1" applyFill="1" applyBorder="1" applyAlignment="1">
      <alignment vertical="center"/>
      <protection/>
    </xf>
    <xf numFmtId="0" fontId="26" fillId="0" borderId="0" xfId="73" applyFont="1" applyBorder="1">
      <alignment/>
      <protection/>
    </xf>
    <xf numFmtId="0" fontId="85" fillId="0" borderId="24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top" wrapText="1"/>
    </xf>
    <xf numFmtId="0" fontId="86" fillId="0" borderId="25" xfId="0" applyFont="1" applyBorder="1" applyAlignment="1">
      <alignment horizontal="justify" vertical="top" wrapText="1"/>
    </xf>
    <xf numFmtId="0" fontId="86" fillId="0" borderId="25" xfId="0" applyFont="1" applyBorder="1" applyAlignment="1">
      <alignment horizontal="justify" vertical="center" wrapText="1"/>
    </xf>
    <xf numFmtId="0" fontId="86" fillId="0" borderId="26" xfId="0" applyFont="1" applyBorder="1" applyAlignment="1">
      <alignment horizontal="justify" vertical="top" wrapText="1"/>
    </xf>
    <xf numFmtId="0" fontId="86" fillId="0" borderId="26" xfId="0" applyFont="1" applyBorder="1" applyAlignment="1">
      <alignment vertical="top" wrapText="1"/>
    </xf>
    <xf numFmtId="0" fontId="86" fillId="0" borderId="27" xfId="0" applyFont="1" applyBorder="1" applyAlignment="1">
      <alignment horizontal="justify" vertical="top" wrapText="1"/>
    </xf>
    <xf numFmtId="0" fontId="86" fillId="0" borderId="27" xfId="0" applyFont="1" applyBorder="1" applyAlignment="1">
      <alignment horizontal="justify" vertical="center" wrapText="1"/>
    </xf>
    <xf numFmtId="0" fontId="86" fillId="0" borderId="28" xfId="0" applyFont="1" applyBorder="1" applyAlignment="1">
      <alignment vertical="top" wrapText="1"/>
    </xf>
    <xf numFmtId="0" fontId="86" fillId="0" borderId="28" xfId="0" applyFont="1" applyBorder="1" applyAlignment="1">
      <alignment horizontal="justify" vertical="top" wrapText="1"/>
    </xf>
    <xf numFmtId="0" fontId="86" fillId="0" borderId="29" xfId="0" applyFont="1" applyBorder="1" applyAlignment="1">
      <alignment horizontal="justify" vertical="top" wrapText="1"/>
    </xf>
    <xf numFmtId="0" fontId="87" fillId="0" borderId="0" xfId="0" applyFont="1" applyBorder="1" applyAlignment="1">
      <alignment horizontal="center" vertical="top" wrapText="1"/>
    </xf>
    <xf numFmtId="0" fontId="87" fillId="0" borderId="29" xfId="0" applyFont="1" applyBorder="1" applyAlignment="1">
      <alignment horizontal="center" vertical="top" wrapText="1"/>
    </xf>
    <xf numFmtId="0" fontId="86" fillId="0" borderId="0" xfId="0" applyFont="1" applyBorder="1" applyAlignment="1">
      <alignment horizontal="justify" vertical="top" wrapText="1"/>
    </xf>
    <xf numFmtId="0" fontId="86" fillId="0" borderId="26" xfId="0" applyFont="1" applyBorder="1" applyAlignment="1">
      <alignment horizontal="justify" vertical="center" wrapText="1"/>
    </xf>
    <xf numFmtId="0" fontId="86" fillId="0" borderId="30" xfId="0" applyFont="1" applyBorder="1" applyAlignment="1">
      <alignment horizontal="justify" vertical="top" wrapText="1"/>
    </xf>
    <xf numFmtId="0" fontId="86" fillId="0" borderId="28" xfId="0" applyFont="1" applyBorder="1" applyAlignment="1">
      <alignment horizontal="justify" vertical="center" wrapText="1"/>
    </xf>
    <xf numFmtId="186" fontId="70" fillId="0" borderId="29" xfId="42" applyNumberFormat="1" applyFont="1" applyBorder="1" applyAlignment="1">
      <alignment vertical="top" wrapText="1"/>
    </xf>
    <xf numFmtId="186" fontId="86" fillId="0" borderId="29" xfId="42" applyNumberFormat="1" applyFont="1" applyBorder="1" applyAlignment="1">
      <alignment vertical="top" wrapText="1"/>
    </xf>
    <xf numFmtId="186" fontId="70" fillId="0" borderId="26" xfId="42" applyNumberFormat="1" applyFont="1" applyBorder="1" applyAlignment="1">
      <alignment vertical="top" wrapText="1"/>
    </xf>
    <xf numFmtId="186" fontId="86" fillId="0" borderId="26" xfId="42" applyNumberFormat="1" applyFont="1" applyBorder="1" applyAlignment="1">
      <alignment vertical="top" wrapText="1"/>
    </xf>
    <xf numFmtId="186" fontId="70" fillId="0" borderId="28" xfId="42" applyNumberFormat="1" applyFont="1" applyBorder="1" applyAlignment="1">
      <alignment vertical="top" wrapText="1"/>
    </xf>
    <xf numFmtId="186" fontId="86" fillId="0" borderId="28" xfId="42" applyNumberFormat="1" applyFont="1" applyBorder="1" applyAlignment="1">
      <alignment vertical="top" wrapText="1"/>
    </xf>
    <xf numFmtId="186" fontId="86" fillId="0" borderId="29" xfId="42" applyNumberFormat="1" applyFont="1" applyBorder="1" applyAlignment="1">
      <alignment horizontal="right" vertical="top" wrapText="1"/>
    </xf>
    <xf numFmtId="0" fontId="86" fillId="0" borderId="31" xfId="0" applyFont="1" applyBorder="1" applyAlignment="1">
      <alignment horizontal="center" vertical="top" wrapText="1"/>
    </xf>
    <xf numFmtId="0" fontId="86" fillId="0" borderId="26" xfId="0" applyFont="1" applyBorder="1" applyAlignment="1">
      <alignment horizontal="center" vertical="top" wrapText="1"/>
    </xf>
    <xf numFmtId="0" fontId="86" fillId="0" borderId="28" xfId="0" applyFont="1" applyBorder="1" applyAlignment="1">
      <alignment horizontal="center" vertical="top" wrapText="1"/>
    </xf>
    <xf numFmtId="0" fontId="86" fillId="0" borderId="29" xfId="0" applyFont="1" applyBorder="1" applyAlignment="1">
      <alignment horizontal="center" vertical="top" wrapText="1"/>
    </xf>
    <xf numFmtId="0" fontId="88" fillId="0" borderId="0" xfId="0" applyFont="1" applyAlignment="1">
      <alignment horizontal="right"/>
    </xf>
    <xf numFmtId="0" fontId="87" fillId="0" borderId="32" xfId="0" applyFont="1" applyBorder="1" applyAlignment="1">
      <alignment horizontal="center" vertical="top" wrapText="1"/>
    </xf>
    <xf numFmtId="186" fontId="87" fillId="0" borderId="32" xfId="0" applyNumberFormat="1" applyFont="1" applyBorder="1" applyAlignment="1">
      <alignment vertical="top" wrapText="1"/>
    </xf>
    <xf numFmtId="186" fontId="86" fillId="0" borderId="29" xfId="42" applyNumberFormat="1" applyFont="1" applyBorder="1" applyAlignment="1">
      <alignment horizontal="justify" vertical="top" wrapText="1"/>
    </xf>
    <xf numFmtId="0" fontId="28" fillId="0" borderId="0" xfId="0" applyFont="1" applyAlignment="1">
      <alignment/>
    </xf>
    <xf numFmtId="0" fontId="17" fillId="0" borderId="0" xfId="73" applyFont="1" applyBorder="1" applyAlignment="1">
      <alignment vertical="top"/>
      <protection/>
    </xf>
    <xf numFmtId="181" fontId="16" fillId="0" borderId="20" xfId="45" applyNumberFormat="1" applyFont="1" applyBorder="1" applyAlignment="1">
      <alignment vertical="top"/>
    </xf>
    <xf numFmtId="0" fontId="17" fillId="0" borderId="20" xfId="73" applyFont="1" applyBorder="1" applyAlignment="1">
      <alignment vertical="top"/>
      <protection/>
    </xf>
    <xf numFmtId="181" fontId="16" fillId="0" borderId="33" xfId="45" applyNumberFormat="1" applyFont="1" applyBorder="1" applyAlignment="1">
      <alignment vertical="top"/>
    </xf>
    <xf numFmtId="0" fontId="17" fillId="0" borderId="33" xfId="73" applyFont="1" applyBorder="1" applyAlignment="1">
      <alignment vertical="top"/>
      <protection/>
    </xf>
    <xf numFmtId="181" fontId="16" fillId="0" borderId="23" xfId="45" applyNumberFormat="1" applyFont="1" applyBorder="1" applyAlignment="1">
      <alignment vertical="top"/>
    </xf>
    <xf numFmtId="181" fontId="30" fillId="0" borderId="0" xfId="45" applyNumberFormat="1" applyFont="1" applyBorder="1" applyAlignment="1">
      <alignment vertical="top"/>
    </xf>
    <xf numFmtId="0" fontId="31" fillId="0" borderId="0" xfId="73" applyFont="1" applyBorder="1" applyAlignment="1">
      <alignment vertical="top"/>
      <protection/>
    </xf>
    <xf numFmtId="181" fontId="30" fillId="0" borderId="18" xfId="45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181" fontId="29" fillId="0" borderId="11" xfId="45" applyNumberFormat="1" applyFont="1" applyBorder="1" applyAlignment="1">
      <alignment vertical="top" wrapText="1"/>
    </xf>
    <xf numFmtId="181" fontId="32" fillId="0" borderId="10" xfId="45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63" applyFont="1" applyAlignment="1">
      <alignment/>
      <protection/>
    </xf>
    <xf numFmtId="0" fontId="3" fillId="0" borderId="0" xfId="63" applyFont="1">
      <alignment/>
      <protection/>
    </xf>
    <xf numFmtId="0" fontId="23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 applyBorder="1">
      <alignment/>
      <protection/>
    </xf>
    <xf numFmtId="0" fontId="3" fillId="0" borderId="0" xfId="0" applyFont="1" applyBorder="1" applyAlignment="1">
      <alignment/>
    </xf>
    <xf numFmtId="0" fontId="15" fillId="0" borderId="0" xfId="73" applyFont="1" applyAlignment="1">
      <alignment vertical="center"/>
      <protection/>
    </xf>
    <xf numFmtId="181" fontId="29" fillId="34" borderId="17" xfId="45" applyNumberFormat="1" applyFont="1" applyFill="1" applyBorder="1" applyAlignment="1">
      <alignment horizontal="center" vertical="center" wrapText="1"/>
    </xf>
    <xf numFmtId="0" fontId="17" fillId="0" borderId="0" xfId="73" applyFont="1" applyBorder="1" applyAlignment="1">
      <alignment horizontal="center" vertical="top"/>
      <protection/>
    </xf>
    <xf numFmtId="181" fontId="16" fillId="0" borderId="0" xfId="45" applyNumberFormat="1" applyFont="1" applyBorder="1" applyAlignment="1">
      <alignment vertical="top"/>
    </xf>
    <xf numFmtId="181" fontId="16" fillId="0" borderId="18" xfId="45" applyNumberFormat="1" applyFont="1" applyBorder="1" applyAlignment="1">
      <alignment vertical="top"/>
    </xf>
    <xf numFmtId="0" fontId="16" fillId="0" borderId="10" xfId="73" applyFont="1" applyBorder="1" applyAlignment="1">
      <alignment vertical="top"/>
      <protection/>
    </xf>
    <xf numFmtId="0" fontId="16" fillId="0" borderId="10" xfId="73" applyFont="1" applyBorder="1" applyAlignment="1">
      <alignment vertical="top" wrapText="1"/>
      <protection/>
    </xf>
    <xf numFmtId="181" fontId="29" fillId="0" borderId="11" xfId="45" applyNumberFormat="1" applyFont="1" applyBorder="1" applyAlignment="1">
      <alignment horizontal="left" vertical="top" wrapText="1"/>
    </xf>
    <xf numFmtId="181" fontId="16" fillId="0" borderId="34" xfId="45" applyNumberFormat="1" applyFont="1" applyBorder="1" applyAlignment="1">
      <alignment vertical="top"/>
    </xf>
    <xf numFmtId="181" fontId="29" fillId="0" borderId="14" xfId="45" applyNumberFormat="1" applyFont="1" applyBorder="1" applyAlignment="1">
      <alignment horizontal="center" vertical="top" wrapText="1"/>
    </xf>
    <xf numFmtId="181" fontId="29" fillId="0" borderId="10" xfId="45" applyNumberFormat="1" applyFont="1" applyBorder="1" applyAlignment="1">
      <alignment horizontal="left" vertical="top" wrapText="1"/>
    </xf>
    <xf numFmtId="181" fontId="29" fillId="0" borderId="10" xfId="45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20" xfId="0" applyFont="1" applyBorder="1" applyAlignment="1">
      <alignment/>
    </xf>
    <xf numFmtId="0" fontId="3" fillId="0" borderId="34" xfId="0" applyFont="1" applyBorder="1" applyAlignment="1">
      <alignment/>
    </xf>
    <xf numFmtId="186" fontId="3" fillId="0" borderId="14" xfId="42" applyNumberFormat="1" applyFont="1" applyBorder="1" applyAlignment="1">
      <alignment/>
    </xf>
    <xf numFmtId="186" fontId="3" fillId="0" borderId="14" xfId="42" applyNumberFormat="1" applyFont="1" applyBorder="1" applyAlignment="1">
      <alignment horizontal="right"/>
    </xf>
    <xf numFmtId="0" fontId="3" fillId="0" borderId="18" xfId="63" applyFont="1" applyBorder="1">
      <alignment/>
      <protection/>
    </xf>
    <xf numFmtId="0" fontId="3" fillId="0" borderId="10" xfId="63" applyFont="1" applyBorder="1">
      <alignment/>
      <protection/>
    </xf>
    <xf numFmtId="0" fontId="3" fillId="0" borderId="10" xfId="63" applyFont="1" applyBorder="1" applyAlignment="1">
      <alignment horizontal="right"/>
      <protection/>
    </xf>
    <xf numFmtId="0" fontId="3" fillId="0" borderId="20" xfId="63" applyFont="1" applyBorder="1">
      <alignment/>
      <protection/>
    </xf>
    <xf numFmtId="0" fontId="3" fillId="0" borderId="34" xfId="63" applyFont="1" applyBorder="1">
      <alignment/>
      <protection/>
    </xf>
    <xf numFmtId="0" fontId="3" fillId="0" borderId="14" xfId="63" applyFont="1" applyBorder="1">
      <alignment/>
      <protection/>
    </xf>
    <xf numFmtId="0" fontId="3" fillId="0" borderId="14" xfId="63" applyFont="1" applyBorder="1" applyAlignment="1">
      <alignment horizontal="right"/>
      <protection/>
    </xf>
    <xf numFmtId="0" fontId="33" fillId="0" borderId="0" xfId="63" applyFont="1" applyAlignment="1">
      <alignment horizontal="center"/>
      <protection/>
    </xf>
    <xf numFmtId="0" fontId="34" fillId="0" borderId="0" xfId="63" applyFont="1">
      <alignment/>
      <protection/>
    </xf>
    <xf numFmtId="186" fontId="35" fillId="0" borderId="10" xfId="42" applyNumberFormat="1" applyFont="1" applyBorder="1" applyAlignment="1">
      <alignment/>
    </xf>
    <xf numFmtId="186" fontId="35" fillId="0" borderId="10" xfId="42" applyNumberFormat="1" applyFont="1" applyBorder="1" applyAlignment="1">
      <alignment horizontal="right"/>
    </xf>
    <xf numFmtId="0" fontId="35" fillId="0" borderId="0" xfId="63" applyFont="1">
      <alignment/>
      <protection/>
    </xf>
    <xf numFmtId="0" fontId="35" fillId="0" borderId="0" xfId="63" applyFont="1" applyAlignment="1">
      <alignment wrapText="1"/>
      <protection/>
    </xf>
    <xf numFmtId="181" fontId="35" fillId="0" borderId="0" xfId="45" applyNumberFormat="1" applyFont="1" applyBorder="1" applyAlignment="1">
      <alignment/>
    </xf>
    <xf numFmtId="186" fontId="35" fillId="0" borderId="18" xfId="42" applyNumberFormat="1" applyFont="1" applyBorder="1" applyAlignment="1">
      <alignment horizontal="right"/>
    </xf>
    <xf numFmtId="0" fontId="35" fillId="0" borderId="18" xfId="63" applyFont="1" applyBorder="1">
      <alignment/>
      <protection/>
    </xf>
    <xf numFmtId="186" fontId="34" fillId="0" borderId="0" xfId="42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34" fillId="0" borderId="0" xfId="0" applyFont="1" applyAlignment="1">
      <alignment/>
    </xf>
    <xf numFmtId="186" fontId="34" fillId="0" borderId="10" xfId="42" applyNumberFormat="1" applyFont="1" applyBorder="1" applyAlignment="1">
      <alignment/>
    </xf>
    <xf numFmtId="186" fontId="34" fillId="0" borderId="10" xfId="42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186" fontId="35" fillId="0" borderId="10" xfId="42" applyNumberFormat="1" applyFont="1" applyBorder="1" applyAlignment="1">
      <alignment horizontal="right" vertical="top"/>
    </xf>
    <xf numFmtId="0" fontId="35" fillId="0" borderId="18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10" xfId="0" applyFont="1" applyBorder="1" applyAlignment="1">
      <alignment/>
    </xf>
    <xf numFmtId="186" fontId="34" fillId="0" borderId="10" xfId="42" applyNumberFormat="1" applyFont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20" xfId="0" applyFont="1" applyBorder="1" applyAlignment="1">
      <alignment/>
    </xf>
    <xf numFmtId="0" fontId="33" fillId="0" borderId="0" xfId="0" applyFont="1" applyAlignment="1">
      <alignment/>
    </xf>
    <xf numFmtId="186" fontId="35" fillId="0" borderId="14" xfId="42" applyNumberFormat="1" applyFont="1" applyBorder="1" applyAlignment="1">
      <alignment/>
    </xf>
    <xf numFmtId="0" fontId="34" fillId="0" borderId="0" xfId="72" applyFont="1" applyFill="1">
      <alignment/>
      <protection/>
    </xf>
    <xf numFmtId="0" fontId="35" fillId="0" borderId="0" xfId="72" applyFont="1" applyFill="1">
      <alignment/>
      <protection/>
    </xf>
    <xf numFmtId="0" fontId="35" fillId="0" borderId="0" xfId="72" applyFont="1" applyFill="1" applyAlignment="1">
      <alignment horizontal="right"/>
      <protection/>
    </xf>
    <xf numFmtId="0" fontId="34" fillId="0" borderId="0" xfId="72" applyFont="1" applyFill="1" applyAlignment="1">
      <alignment horizontal="center"/>
      <protection/>
    </xf>
    <xf numFmtId="0" fontId="35" fillId="0" borderId="0" xfId="72" applyFont="1" applyFill="1" applyBorder="1" applyAlignment="1">
      <alignment/>
      <protection/>
    </xf>
    <xf numFmtId="0" fontId="35" fillId="0" borderId="0" xfId="72" applyFont="1" applyFill="1" applyBorder="1">
      <alignment/>
      <protection/>
    </xf>
    <xf numFmtId="0" fontId="35" fillId="0" borderId="0" xfId="72" applyFont="1" applyFill="1" applyAlignment="1">
      <alignment horizontal="centerContinuous"/>
      <protection/>
    </xf>
    <xf numFmtId="0" fontId="35" fillId="0" borderId="0" xfId="72" applyFont="1" applyFill="1" applyAlignment="1">
      <alignment/>
      <protection/>
    </xf>
    <xf numFmtId="0" fontId="34" fillId="0" borderId="11" xfId="72" applyFont="1" applyFill="1" applyBorder="1">
      <alignment/>
      <protection/>
    </xf>
    <xf numFmtId="0" fontId="34" fillId="0" borderId="12" xfId="72" applyFont="1" applyFill="1" applyBorder="1" applyAlignment="1">
      <alignment horizontal="centerContinuous"/>
      <protection/>
    </xf>
    <xf numFmtId="0" fontId="34" fillId="0" borderId="13" xfId="72" applyFont="1" applyFill="1" applyBorder="1" applyAlignment="1">
      <alignment horizontal="centerContinuous"/>
      <protection/>
    </xf>
    <xf numFmtId="0" fontId="34" fillId="0" borderId="11" xfId="72" applyFont="1" applyFill="1" applyBorder="1" applyAlignment="1">
      <alignment horizontal="center"/>
      <protection/>
    </xf>
    <xf numFmtId="0" fontId="36" fillId="0" borderId="11" xfId="72" applyFont="1" applyBorder="1" applyAlignment="1">
      <alignment horizontal="center"/>
      <protection/>
    </xf>
    <xf numFmtId="0" fontId="34" fillId="0" borderId="10" xfId="72" applyFont="1" applyFill="1" applyBorder="1" applyAlignment="1">
      <alignment horizontal="center"/>
      <protection/>
    </xf>
    <xf numFmtId="49" fontId="34" fillId="0" borderId="10" xfId="72" applyNumberFormat="1" applyFont="1" applyFill="1" applyBorder="1" applyAlignment="1">
      <alignment horizontal="center"/>
      <protection/>
    </xf>
    <xf numFmtId="0" fontId="34" fillId="0" borderId="14" xfId="72" applyFont="1" applyFill="1" applyBorder="1" applyAlignment="1">
      <alignment horizontal="center"/>
      <protection/>
    </xf>
    <xf numFmtId="0" fontId="34" fillId="0" borderId="14" xfId="72" applyFont="1" applyFill="1" applyBorder="1" applyAlignment="1">
      <alignment horizontal="center" vertical="center"/>
      <protection/>
    </xf>
    <xf numFmtId="49" fontId="34" fillId="0" borderId="14" xfId="72" applyNumberFormat="1" applyFont="1" applyFill="1" applyBorder="1" applyAlignment="1">
      <alignment horizontal="center"/>
      <protection/>
    </xf>
    <xf numFmtId="0" fontId="35" fillId="0" borderId="14" xfId="72" applyFont="1" applyFill="1" applyBorder="1">
      <alignment/>
      <protection/>
    </xf>
    <xf numFmtId="0" fontId="35" fillId="0" borderId="10" xfId="72" applyFont="1" applyFill="1" applyBorder="1">
      <alignment/>
      <protection/>
    </xf>
    <xf numFmtId="0" fontId="34" fillId="0" borderId="10" xfId="72" applyFont="1" applyFill="1" applyBorder="1">
      <alignment/>
      <protection/>
    </xf>
    <xf numFmtId="0" fontId="35" fillId="0" borderId="15" xfId="72" applyFont="1" applyFill="1" applyBorder="1">
      <alignment/>
      <protection/>
    </xf>
    <xf numFmtId="0" fontId="34" fillId="0" borderId="14" xfId="72" applyFont="1" applyFill="1" applyBorder="1">
      <alignment/>
      <protection/>
    </xf>
    <xf numFmtId="0" fontId="34" fillId="0" borderId="16" xfId="72" applyFont="1" applyFill="1" applyBorder="1">
      <alignment/>
      <protection/>
    </xf>
    <xf numFmtId="0" fontId="34" fillId="0" borderId="14" xfId="72" applyFont="1" applyFill="1" applyBorder="1" applyAlignment="1">
      <alignment horizontal="centerContinuous"/>
      <protection/>
    </xf>
    <xf numFmtId="0" fontId="34" fillId="0" borderId="17" xfId="72" applyFont="1" applyFill="1" applyBorder="1" applyAlignment="1">
      <alignment horizontal="center"/>
      <protection/>
    </xf>
    <xf numFmtId="0" fontId="34" fillId="0" borderId="17" xfId="72" applyFont="1" applyFill="1" applyBorder="1">
      <alignment/>
      <protection/>
    </xf>
    <xf numFmtId="49" fontId="35" fillId="0" borderId="0" xfId="72" applyNumberFormat="1" applyFont="1" applyFill="1">
      <alignment/>
      <protection/>
    </xf>
    <xf numFmtId="0" fontId="34" fillId="0" borderId="11" xfId="72" applyFont="1" applyFill="1" applyBorder="1" applyAlignment="1">
      <alignment horizontal="left"/>
      <protection/>
    </xf>
    <xf numFmtId="0" fontId="35" fillId="0" borderId="11" xfId="72" applyFont="1" applyFill="1" applyBorder="1">
      <alignment/>
      <protection/>
    </xf>
    <xf numFmtId="0" fontId="35" fillId="0" borderId="10" xfId="72" applyFont="1" applyFill="1" applyBorder="1" applyAlignment="1">
      <alignment horizontal="center"/>
      <protection/>
    </xf>
    <xf numFmtId="0" fontId="35" fillId="0" borderId="10" xfId="72" applyFont="1" applyFill="1" applyBorder="1" applyAlignment="1">
      <alignment vertical="center"/>
      <protection/>
    </xf>
    <xf numFmtId="0" fontId="35" fillId="0" borderId="18" xfId="72" applyFont="1" applyFill="1" applyBorder="1">
      <alignment/>
      <protection/>
    </xf>
    <xf numFmtId="0" fontId="34" fillId="0" borderId="17" xfId="72" applyFont="1" applyFill="1" applyBorder="1" applyAlignment="1">
      <alignment horizontal="centerContinuous"/>
      <protection/>
    </xf>
    <xf numFmtId="0" fontId="35" fillId="0" borderId="17" xfId="72" applyFont="1" applyFill="1" applyBorder="1">
      <alignment/>
      <protection/>
    </xf>
    <xf numFmtId="0" fontId="34" fillId="0" borderId="19" xfId="72" applyFont="1" applyFill="1" applyBorder="1">
      <alignment/>
      <protection/>
    </xf>
    <xf numFmtId="0" fontId="34" fillId="0" borderId="11" xfId="72" applyFont="1" applyFill="1" applyBorder="1" applyAlignment="1">
      <alignment vertical="center" wrapText="1"/>
      <protection/>
    </xf>
    <xf numFmtId="0" fontId="37" fillId="0" borderId="0" xfId="72" applyFont="1" applyFill="1">
      <alignment/>
      <protection/>
    </xf>
    <xf numFmtId="0" fontId="34" fillId="0" borderId="23" xfId="72" applyFont="1" applyFill="1" applyBorder="1" applyAlignment="1">
      <alignment horizontal="center"/>
      <protection/>
    </xf>
    <xf numFmtId="49" fontId="34" fillId="0" borderId="14" xfId="72" applyNumberFormat="1" applyFont="1" applyFill="1" applyBorder="1" applyAlignment="1">
      <alignment horizontal="center" vertical="center"/>
      <protection/>
    </xf>
    <xf numFmtId="0" fontId="34" fillId="0" borderId="20" xfId="72" applyFont="1" applyFill="1" applyBorder="1" applyAlignment="1">
      <alignment horizontal="center" vertical="top"/>
      <protection/>
    </xf>
    <xf numFmtId="0" fontId="34" fillId="0" borderId="14" xfId="72" applyFont="1" applyFill="1" applyBorder="1" applyAlignment="1">
      <alignment horizontal="center" vertical="top"/>
      <protection/>
    </xf>
    <xf numFmtId="49" fontId="34" fillId="0" borderId="14" xfId="72" applyNumberFormat="1" applyFont="1" applyFill="1" applyBorder="1" applyAlignment="1">
      <alignment horizontal="center" vertical="top"/>
      <protection/>
    </xf>
    <xf numFmtId="0" fontId="34" fillId="0" borderId="10" xfId="72" applyFont="1" applyFill="1" applyBorder="1" applyAlignment="1">
      <alignment horizontal="left"/>
      <protection/>
    </xf>
    <xf numFmtId="49" fontId="34" fillId="0" borderId="10" xfId="72" applyNumberFormat="1" applyFont="1" applyFill="1" applyBorder="1">
      <alignment/>
      <protection/>
    </xf>
    <xf numFmtId="49" fontId="35" fillId="0" borderId="10" xfId="72" applyNumberFormat="1" applyFont="1" applyFill="1" applyBorder="1">
      <alignment/>
      <protection/>
    </xf>
    <xf numFmtId="0" fontId="35" fillId="0" borderId="10" xfId="72" applyFont="1" applyFill="1" applyBorder="1" applyAlignment="1">
      <alignment horizontal="left"/>
      <protection/>
    </xf>
    <xf numFmtId="0" fontId="87" fillId="33" borderId="21" xfId="0" applyFont="1" applyFill="1" applyBorder="1" applyAlignment="1">
      <alignment vertical="top"/>
    </xf>
    <xf numFmtId="0" fontId="87" fillId="33" borderId="10" xfId="0" applyFont="1" applyFill="1" applyBorder="1" applyAlignment="1">
      <alignment vertical="top"/>
    </xf>
    <xf numFmtId="0" fontId="87" fillId="33" borderId="21" xfId="0" applyFont="1" applyFill="1" applyBorder="1" applyAlignment="1">
      <alignment vertical="top" wrapText="1"/>
    </xf>
    <xf numFmtId="0" fontId="87" fillId="33" borderId="10" xfId="0" applyFont="1" applyFill="1" applyBorder="1" applyAlignment="1">
      <alignment vertical="top" wrapText="1"/>
    </xf>
    <xf numFmtId="0" fontId="34" fillId="0" borderId="10" xfId="72" applyFont="1" applyBorder="1">
      <alignment/>
      <protection/>
    </xf>
    <xf numFmtId="0" fontId="87" fillId="33" borderId="22" xfId="0" applyFont="1" applyFill="1" applyBorder="1" applyAlignment="1">
      <alignment vertical="top" wrapText="1"/>
    </xf>
    <xf numFmtId="0" fontId="35" fillId="0" borderId="10" xfId="72" applyFont="1" applyBorder="1">
      <alignment/>
      <protection/>
    </xf>
    <xf numFmtId="0" fontId="38" fillId="0" borderId="19" xfId="72" applyFont="1" applyBorder="1" applyAlignment="1">
      <alignment horizontal="center"/>
      <protection/>
    </xf>
    <xf numFmtId="49" fontId="35" fillId="0" borderId="20" xfId="72" applyNumberFormat="1" applyFont="1" applyFill="1" applyBorder="1">
      <alignment/>
      <protection/>
    </xf>
    <xf numFmtId="0" fontId="35" fillId="0" borderId="0" xfId="72" applyFont="1" applyFill="1" applyAlignment="1">
      <alignment vertical="center"/>
      <protection/>
    </xf>
    <xf numFmtId="0" fontId="35" fillId="0" borderId="0" xfId="72" applyFont="1" applyFill="1" applyBorder="1" applyAlignment="1">
      <alignment horizontal="center"/>
      <protection/>
    </xf>
    <xf numFmtId="0" fontId="38" fillId="0" borderId="0" xfId="72" applyFont="1" applyBorder="1" applyAlignment="1">
      <alignment horizontal="center"/>
      <protection/>
    </xf>
    <xf numFmtId="0" fontId="34" fillId="0" borderId="0" xfId="72" applyFont="1" applyFill="1" applyBorder="1">
      <alignment/>
      <protection/>
    </xf>
    <xf numFmtId="0" fontId="34" fillId="0" borderId="0" xfId="72" applyFont="1" applyFill="1" applyAlignment="1">
      <alignment horizontal="centerContinuous"/>
      <protection/>
    </xf>
    <xf numFmtId="49" fontId="35" fillId="0" borderId="0" xfId="72" applyNumberFormat="1" applyFont="1" applyFill="1" applyBorder="1">
      <alignment/>
      <protection/>
    </xf>
    <xf numFmtId="0" fontId="34" fillId="35" borderId="10" xfId="72" applyFont="1" applyFill="1" applyBorder="1" applyAlignment="1">
      <alignment horizontal="center" vertical="center"/>
      <protection/>
    </xf>
    <xf numFmtId="0" fontId="34" fillId="35" borderId="10" xfId="72" applyFont="1" applyFill="1" applyBorder="1" applyAlignment="1">
      <alignment horizontal="center" vertical="center" wrapText="1"/>
      <protection/>
    </xf>
    <xf numFmtId="0" fontId="34" fillId="35" borderId="10" xfId="72" applyFont="1" applyFill="1" applyBorder="1" applyAlignment="1">
      <alignment horizontal="left" vertical="center"/>
      <protection/>
    </xf>
    <xf numFmtId="0" fontId="34" fillId="35" borderId="10" xfId="72" applyNumberFormat="1" applyFont="1" applyFill="1" applyBorder="1" applyAlignment="1">
      <alignment horizontal="center" vertical="center"/>
      <protection/>
    </xf>
    <xf numFmtId="0" fontId="89" fillId="0" borderId="0" xfId="64" applyFont="1" applyFill="1" applyBorder="1" applyAlignment="1">
      <alignment wrapText="1"/>
      <protection/>
    </xf>
    <xf numFmtId="186" fontId="35" fillId="0" borderId="10" xfId="42" applyNumberFormat="1" applyFont="1" applyBorder="1" applyAlignment="1">
      <alignment vertical="top"/>
    </xf>
    <xf numFmtId="0" fontId="90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30" xfId="0" applyFont="1" applyBorder="1" applyAlignment="1">
      <alignment horizontal="center"/>
    </xf>
    <xf numFmtId="0" fontId="86" fillId="0" borderId="29" xfId="0" applyFont="1" applyBorder="1" applyAlignment="1">
      <alignment horizontal="justify" vertical="top" wrapText="1"/>
    </xf>
    <xf numFmtId="0" fontId="86" fillId="0" borderId="28" xfId="0" applyFont="1" applyBorder="1" applyAlignment="1">
      <alignment horizontal="justify" vertical="top" wrapText="1"/>
    </xf>
    <xf numFmtId="0" fontId="87" fillId="0" borderId="35" xfId="0" applyFont="1" applyBorder="1" applyAlignment="1">
      <alignment horizontal="center" vertical="center" wrapText="1"/>
    </xf>
    <xf numFmtId="0" fontId="87" fillId="0" borderId="36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87" fillId="0" borderId="38" xfId="0" applyFont="1" applyBorder="1" applyAlignment="1">
      <alignment horizontal="center" vertical="center" wrapText="1"/>
    </xf>
    <xf numFmtId="0" fontId="87" fillId="0" borderId="39" xfId="0" applyFont="1" applyBorder="1" applyAlignment="1">
      <alignment horizontal="center" vertical="center" wrapText="1"/>
    </xf>
    <xf numFmtId="0" fontId="87" fillId="0" borderId="40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 wrapText="1"/>
    </xf>
    <xf numFmtId="0" fontId="87" fillId="0" borderId="36" xfId="0" applyFont="1" applyBorder="1" applyAlignment="1">
      <alignment horizontal="center" vertical="top" wrapText="1"/>
    </xf>
    <xf numFmtId="0" fontId="87" fillId="0" borderId="41" xfId="0" applyFont="1" applyBorder="1" applyAlignment="1">
      <alignment horizontal="center" vertical="top" wrapText="1"/>
    </xf>
    <xf numFmtId="0" fontId="87" fillId="0" borderId="42" xfId="0" applyFont="1" applyBorder="1" applyAlignment="1">
      <alignment horizontal="center" vertical="top" wrapText="1"/>
    </xf>
    <xf numFmtId="0" fontId="87" fillId="0" borderId="43" xfId="0" applyFont="1" applyBorder="1" applyAlignment="1">
      <alignment horizontal="center" vertical="top" wrapText="1"/>
    </xf>
    <xf numFmtId="0" fontId="87" fillId="0" borderId="29" xfId="0" applyFont="1" applyBorder="1" applyAlignment="1">
      <alignment horizontal="center" vertical="center" textRotation="90" wrapText="1"/>
    </xf>
    <xf numFmtId="0" fontId="87" fillId="0" borderId="26" xfId="0" applyFont="1" applyBorder="1" applyAlignment="1">
      <alignment horizontal="center" vertical="center" textRotation="90" wrapText="1"/>
    </xf>
    <xf numFmtId="0" fontId="87" fillId="0" borderId="28" xfId="0" applyFont="1" applyBorder="1" applyAlignment="1">
      <alignment horizontal="center" vertical="center" textRotation="90" wrapText="1"/>
    </xf>
    <xf numFmtId="0" fontId="87" fillId="0" borderId="35" xfId="0" applyFont="1" applyBorder="1" applyAlignment="1">
      <alignment horizontal="center" vertical="top" wrapText="1"/>
    </xf>
    <xf numFmtId="0" fontId="91" fillId="0" borderId="29" xfId="0" applyFont="1" applyBorder="1" applyAlignment="1">
      <alignment horizontal="center" vertical="center" textRotation="90" wrapText="1"/>
    </xf>
    <xf numFmtId="0" fontId="91" fillId="0" borderId="26" xfId="0" applyFont="1" applyBorder="1" applyAlignment="1">
      <alignment horizontal="center" vertical="center" textRotation="90" wrapText="1"/>
    </xf>
    <xf numFmtId="0" fontId="91" fillId="0" borderId="28" xfId="0" applyFont="1" applyBorder="1" applyAlignment="1">
      <alignment horizontal="center" vertical="center" textRotation="90" wrapText="1"/>
    </xf>
    <xf numFmtId="0" fontId="86" fillId="0" borderId="26" xfId="0" applyFont="1" applyBorder="1" applyAlignment="1">
      <alignment vertical="top" wrapText="1"/>
    </xf>
    <xf numFmtId="0" fontId="86" fillId="0" borderId="28" xfId="0" applyFont="1" applyBorder="1" applyAlignment="1">
      <alignment vertical="top" wrapText="1"/>
    </xf>
    <xf numFmtId="0" fontId="4" fillId="0" borderId="0" xfId="73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73" applyFont="1" applyBorder="1" applyAlignment="1">
      <alignment horizontal="center" vertical="center"/>
      <protection/>
    </xf>
    <xf numFmtId="181" fontId="16" fillId="34" borderId="12" xfId="45" applyNumberFormat="1" applyFont="1" applyFill="1" applyBorder="1" applyAlignment="1">
      <alignment horizontal="center" vertical="center"/>
    </xf>
    <xf numFmtId="181" fontId="16" fillId="34" borderId="13" xfId="45" applyNumberFormat="1" applyFont="1" applyFill="1" applyBorder="1" applyAlignment="1">
      <alignment horizontal="center" vertical="center"/>
    </xf>
    <xf numFmtId="181" fontId="16" fillId="34" borderId="19" xfId="4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4" fillId="0" borderId="0" xfId="63" applyFont="1" applyAlignment="1">
      <alignment horizontal="center"/>
      <protection/>
    </xf>
    <xf numFmtId="186" fontId="34" fillId="0" borderId="0" xfId="42" applyNumberFormat="1" applyFont="1" applyBorder="1" applyAlignment="1">
      <alignment horizontal="center"/>
    </xf>
    <xf numFmtId="0" fontId="33" fillId="0" borderId="0" xfId="63" applyFont="1" applyAlignment="1">
      <alignment horizontal="center"/>
      <protection/>
    </xf>
    <xf numFmtId="0" fontId="34" fillId="0" borderId="0" xfId="0" applyFont="1" applyAlignment="1">
      <alignment horizontal="center"/>
    </xf>
    <xf numFmtId="0" fontId="34" fillId="0" borderId="0" xfId="72" applyFont="1" applyFill="1" applyAlignment="1">
      <alignment horizontal="center"/>
      <protection/>
    </xf>
    <xf numFmtId="0" fontId="35" fillId="0" borderId="0" xfId="72" applyFont="1" applyFill="1" applyAlignment="1">
      <alignment horizontal="center"/>
      <protection/>
    </xf>
    <xf numFmtId="0" fontId="34" fillId="0" borderId="11" xfId="72" applyFont="1" applyFill="1" applyBorder="1" applyAlignment="1">
      <alignment horizontal="center" vertical="center" wrapText="1"/>
      <protection/>
    </xf>
    <xf numFmtId="0" fontId="34" fillId="0" borderId="10" xfId="72" applyFont="1" applyFill="1" applyBorder="1" applyAlignment="1">
      <alignment horizontal="center" vertical="center" wrapText="1"/>
      <protection/>
    </xf>
    <xf numFmtId="0" fontId="34" fillId="0" borderId="14" xfId="72" applyFont="1" applyFill="1" applyBorder="1" applyAlignment="1">
      <alignment horizontal="center" vertical="center" wrapText="1"/>
      <protection/>
    </xf>
    <xf numFmtId="0" fontId="34" fillId="0" borderId="11" xfId="72" applyFont="1" applyFill="1" applyBorder="1" applyAlignment="1">
      <alignment horizontal="center" vertical="center"/>
      <protection/>
    </xf>
    <xf numFmtId="0" fontId="34" fillId="0" borderId="14" xfId="72" applyFont="1" applyFill="1" applyBorder="1" applyAlignment="1">
      <alignment horizontal="center" vertical="center"/>
      <protection/>
    </xf>
    <xf numFmtId="0" fontId="34" fillId="0" borderId="23" xfId="72" applyFont="1" applyFill="1" applyBorder="1" applyAlignment="1">
      <alignment horizontal="center" vertical="center"/>
      <protection/>
    </xf>
    <xf numFmtId="0" fontId="34" fillId="0" borderId="34" xfId="72" applyFont="1" applyFill="1" applyBorder="1" applyAlignment="1">
      <alignment horizontal="center" vertical="center"/>
      <protection/>
    </xf>
    <xf numFmtId="0" fontId="35" fillId="0" borderId="10" xfId="72" applyFont="1" applyFill="1" applyBorder="1" applyAlignment="1">
      <alignment horizontal="left" vertical="top" wrapText="1"/>
      <protection/>
    </xf>
    <xf numFmtId="0" fontId="10" fillId="0" borderId="12" xfId="72" applyFont="1" applyFill="1" applyBorder="1" applyAlignment="1">
      <alignment horizontal="center"/>
      <protection/>
    </xf>
    <xf numFmtId="0" fontId="8" fillId="0" borderId="19" xfId="72" applyBorder="1" applyAlignment="1">
      <alignment horizontal="center"/>
      <protection/>
    </xf>
    <xf numFmtId="49" fontId="35" fillId="0" borderId="0" xfId="72" applyNumberFormat="1" applyFont="1" applyFill="1" applyAlignment="1">
      <alignment horizontal="center"/>
      <protection/>
    </xf>
    <xf numFmtId="49" fontId="34" fillId="0" borderId="11" xfId="72" applyNumberFormat="1" applyFont="1" applyFill="1" applyBorder="1" applyAlignment="1">
      <alignment horizontal="center" vertical="center"/>
      <protection/>
    </xf>
    <xf numFmtId="49" fontId="34" fillId="0" borderId="14" xfId="72" applyNumberFormat="1" applyFont="1" applyFill="1" applyBorder="1" applyAlignment="1">
      <alignment horizontal="center" vertical="center"/>
      <protection/>
    </xf>
    <xf numFmtId="0" fontId="35" fillId="0" borderId="12" xfId="72" applyFont="1" applyFill="1" applyBorder="1" applyAlignment="1">
      <alignment horizontal="center"/>
      <protection/>
    </xf>
    <xf numFmtId="0" fontId="38" fillId="0" borderId="19" xfId="72" applyFont="1" applyBorder="1" applyAlignment="1">
      <alignment horizontal="center"/>
      <protection/>
    </xf>
    <xf numFmtId="0" fontId="34" fillId="0" borderId="11" xfId="72" applyFont="1" applyFill="1" applyBorder="1" applyAlignment="1">
      <alignment horizontal="center"/>
      <protection/>
    </xf>
    <xf numFmtId="0" fontId="34" fillId="0" borderId="14" xfId="72" applyFont="1" applyFill="1" applyBorder="1" applyAlignment="1">
      <alignment horizontal="center"/>
      <protection/>
    </xf>
    <xf numFmtId="0" fontId="34" fillId="0" borderId="11" xfId="72" applyFont="1" applyFill="1" applyBorder="1" applyAlignment="1">
      <alignment horizontal="center" wrapText="1"/>
      <protection/>
    </xf>
    <xf numFmtId="0" fontId="34" fillId="0" borderId="14" xfId="72" applyFont="1" applyFill="1" applyBorder="1" applyAlignment="1">
      <alignment horizontal="center" wrapText="1"/>
      <protection/>
    </xf>
    <xf numFmtId="0" fontId="10" fillId="0" borderId="0" xfId="72" applyFont="1" applyFill="1" applyAlignment="1">
      <alignment horizontal="center"/>
      <protection/>
    </xf>
    <xf numFmtId="0" fontId="11" fillId="0" borderId="0" xfId="72" applyFont="1" applyFill="1" applyAlignment="1">
      <alignment horizontal="center"/>
      <protection/>
    </xf>
    <xf numFmtId="0" fontId="10" fillId="0" borderId="11" xfId="72" applyFont="1" applyFill="1" applyBorder="1" applyAlignment="1">
      <alignment horizontal="center" vertical="center" textRotation="90"/>
      <protection/>
    </xf>
    <xf numFmtId="0" fontId="10" fillId="0" borderId="10" xfId="72" applyFont="1" applyFill="1" applyBorder="1" applyAlignment="1">
      <alignment horizontal="center" vertical="center" textRotation="90"/>
      <protection/>
    </xf>
    <xf numFmtId="0" fontId="10" fillId="0" borderId="14" xfId="72" applyFont="1" applyFill="1" applyBorder="1" applyAlignment="1">
      <alignment horizontal="center" vertical="center" textRotation="90"/>
      <protection/>
    </xf>
    <xf numFmtId="0" fontId="10" fillId="0" borderId="11" xfId="72" applyFont="1" applyFill="1" applyBorder="1" applyAlignment="1">
      <alignment horizontal="center" vertical="center"/>
      <protection/>
    </xf>
    <xf numFmtId="0" fontId="10" fillId="0" borderId="10" xfId="72" applyFont="1" applyFill="1" applyBorder="1" applyAlignment="1">
      <alignment horizontal="center" vertical="center"/>
      <protection/>
    </xf>
    <xf numFmtId="0" fontId="10" fillId="0" borderId="14" xfId="72" applyFont="1" applyFill="1" applyBorder="1" applyAlignment="1">
      <alignment horizontal="center" vertical="center"/>
      <protection/>
    </xf>
    <xf numFmtId="49" fontId="11" fillId="0" borderId="0" xfId="72" applyNumberFormat="1" applyFont="1" applyFill="1" applyAlignment="1">
      <alignment horizontal="center"/>
      <protection/>
    </xf>
    <xf numFmtId="0" fontId="10" fillId="0" borderId="13" xfId="72" applyFont="1" applyFill="1" applyBorder="1" applyAlignment="1">
      <alignment horizontal="center"/>
      <protection/>
    </xf>
    <xf numFmtId="49" fontId="10" fillId="0" borderId="11" xfId="72" applyNumberFormat="1" applyFont="1" applyFill="1" applyBorder="1" applyAlignment="1">
      <alignment horizontal="center" vertical="center"/>
      <protection/>
    </xf>
    <xf numFmtId="49" fontId="10" fillId="0" borderId="14" xfId="72" applyNumberFormat="1" applyFont="1" applyFill="1" applyBorder="1" applyAlignment="1">
      <alignment horizontal="center" vertical="center"/>
      <protection/>
    </xf>
    <xf numFmtId="0" fontId="11" fillId="0" borderId="44" xfId="72" applyFont="1" applyFill="1" applyBorder="1" applyAlignment="1">
      <alignment horizontal="center"/>
      <protection/>
    </xf>
    <xf numFmtId="0" fontId="11" fillId="0" borderId="33" xfId="72" applyFont="1" applyFill="1" applyBorder="1" applyAlignment="1">
      <alignment horizontal="center"/>
      <protection/>
    </xf>
    <xf numFmtId="0" fontId="11" fillId="0" borderId="23" xfId="72" applyFont="1" applyFill="1" applyBorder="1" applyAlignment="1">
      <alignment horizontal="center"/>
      <protection/>
    </xf>
    <xf numFmtId="0" fontId="11" fillId="0" borderId="12" xfId="72" applyFont="1" applyFill="1" applyBorder="1" applyAlignment="1">
      <alignment horizontal="center"/>
      <protection/>
    </xf>
    <xf numFmtId="0" fontId="11" fillId="0" borderId="13" xfId="72" applyFont="1" applyFill="1" applyBorder="1" applyAlignment="1">
      <alignment horizontal="center"/>
      <protection/>
    </xf>
    <xf numFmtId="0" fontId="10" fillId="0" borderId="11" xfId="72" applyFont="1" applyFill="1" applyBorder="1" applyAlignment="1">
      <alignment horizontal="center" vertical="center" wrapText="1"/>
      <protection/>
    </xf>
    <xf numFmtId="0" fontId="24" fillId="0" borderId="11" xfId="72" applyFont="1" applyFill="1" applyBorder="1" applyAlignment="1">
      <alignment horizontal="center" vertical="center" textRotation="90" wrapText="1"/>
      <protection/>
    </xf>
    <xf numFmtId="0" fontId="24" fillId="0" borderId="10" xfId="72" applyFont="1" applyFill="1" applyBorder="1" applyAlignment="1">
      <alignment horizontal="center" vertical="center" textRotation="90" wrapText="1"/>
      <protection/>
    </xf>
    <xf numFmtId="0" fontId="24" fillId="0" borderId="10" xfId="72" applyFont="1" applyFill="1" applyBorder="1" applyAlignment="1">
      <alignment horizontal="center" vertical="center" textRotation="90"/>
      <protection/>
    </xf>
    <xf numFmtId="0" fontId="24" fillId="0" borderId="14" xfId="72" applyFont="1" applyFill="1" applyBorder="1" applyAlignment="1">
      <alignment horizontal="center" vertical="center" textRotation="90"/>
      <protection/>
    </xf>
    <xf numFmtId="0" fontId="10" fillId="0" borderId="14" xfId="72" applyFont="1" applyFill="1" applyBorder="1" applyAlignment="1">
      <alignment horizontal="center" vertical="center" wrapText="1"/>
      <protection/>
    </xf>
    <xf numFmtId="0" fontId="10" fillId="0" borderId="11" xfId="72" applyFont="1" applyFill="1" applyBorder="1" applyAlignment="1">
      <alignment horizontal="center"/>
      <protection/>
    </xf>
    <xf numFmtId="0" fontId="10" fillId="0" borderId="14" xfId="72" applyFont="1" applyFill="1" applyBorder="1" applyAlignment="1">
      <alignment horizontal="center"/>
      <protection/>
    </xf>
    <xf numFmtId="181" fontId="35" fillId="0" borderId="10" xfId="42" applyNumberFormat="1" applyFont="1" applyBorder="1" applyAlignment="1">
      <alignment horizontal="right"/>
    </xf>
    <xf numFmtId="0" fontId="35" fillId="0" borderId="0" xfId="0" applyFont="1" applyBorder="1" applyAlignment="1">
      <alignment vertical="top"/>
    </xf>
    <xf numFmtId="0" fontId="35" fillId="0" borderId="18" xfId="0" applyFont="1" applyBorder="1" applyAlignment="1">
      <alignment vertical="top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9" xfId="44"/>
    <cellStyle name="Comma 2" xfId="45"/>
    <cellStyle name="Comma 2 8" xfId="46"/>
    <cellStyle name="Comma 3" xfId="47"/>
    <cellStyle name="Comma 4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5" xfId="62"/>
    <cellStyle name="Normal 2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เครื่องหมายจุลภาค_สรุปงบประมาณรายจ่าย52(เลียนแบบแผ่นดิน)" xfId="71"/>
    <cellStyle name="ปกติ_10-แบบฟอร์มรายจ่าย52" xfId="72"/>
    <cellStyle name="ปกติ_รวมเล่มเอกสารงบรายได้48(ทัศนีย์)" xfId="73"/>
    <cellStyle name="ปกติ_รายได้ 2547" xfId="74"/>
    <cellStyle name="ปกติ_สำเนาของ แนวตั้ง_รวมทั้งหมด_ko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15</xdr:row>
      <xdr:rowOff>57150</xdr:rowOff>
    </xdr:from>
    <xdr:to>
      <xdr:col>10</xdr:col>
      <xdr:colOff>638175</xdr:colOff>
      <xdr:row>18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134350" y="7153275"/>
          <a:ext cx="47625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57150</xdr:rowOff>
    </xdr:from>
    <xdr:to>
      <xdr:col>10</xdr:col>
      <xdr:colOff>571500</xdr:colOff>
      <xdr:row>18</xdr:row>
      <xdr:rowOff>19050</xdr:rowOff>
    </xdr:to>
    <xdr:sp>
      <xdr:nvSpPr>
        <xdr:cNvPr id="2" name="AutoShape 4"/>
        <xdr:cNvSpPr>
          <a:spLocks/>
        </xdr:cNvSpPr>
      </xdr:nvSpPr>
      <xdr:spPr>
        <a:xfrm flipV="1">
          <a:off x="8143875" y="7153275"/>
          <a:ext cx="400050" cy="876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15</xdr:row>
      <xdr:rowOff>47625</xdr:rowOff>
    </xdr:from>
    <xdr:to>
      <xdr:col>11</xdr:col>
      <xdr:colOff>657225</xdr:colOff>
      <xdr:row>17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8953500" y="7143750"/>
          <a:ext cx="47625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15</xdr:row>
      <xdr:rowOff>47625</xdr:rowOff>
    </xdr:from>
    <xdr:to>
      <xdr:col>11</xdr:col>
      <xdr:colOff>590550</xdr:colOff>
      <xdr:row>18</xdr:row>
      <xdr:rowOff>9525</xdr:rowOff>
    </xdr:to>
    <xdr:sp>
      <xdr:nvSpPr>
        <xdr:cNvPr id="4" name="AutoShape 4"/>
        <xdr:cNvSpPr>
          <a:spLocks/>
        </xdr:cNvSpPr>
      </xdr:nvSpPr>
      <xdr:spPr>
        <a:xfrm flipV="1">
          <a:off x="8963025" y="7143750"/>
          <a:ext cx="400050" cy="876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15</xdr:row>
      <xdr:rowOff>47625</xdr:rowOff>
    </xdr:from>
    <xdr:to>
      <xdr:col>12</xdr:col>
      <xdr:colOff>647700</xdr:colOff>
      <xdr:row>17</xdr:row>
      <xdr:rowOff>295275</xdr:rowOff>
    </xdr:to>
    <xdr:sp>
      <xdr:nvSpPr>
        <xdr:cNvPr id="5" name="AutoShape 3"/>
        <xdr:cNvSpPr>
          <a:spLocks/>
        </xdr:cNvSpPr>
      </xdr:nvSpPr>
      <xdr:spPr>
        <a:xfrm>
          <a:off x="9744075" y="7143750"/>
          <a:ext cx="47625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15</xdr:row>
      <xdr:rowOff>47625</xdr:rowOff>
    </xdr:from>
    <xdr:to>
      <xdr:col>12</xdr:col>
      <xdr:colOff>581025</xdr:colOff>
      <xdr:row>18</xdr:row>
      <xdr:rowOff>9525</xdr:rowOff>
    </xdr:to>
    <xdr:sp>
      <xdr:nvSpPr>
        <xdr:cNvPr id="6" name="AutoShape 4"/>
        <xdr:cNvSpPr>
          <a:spLocks/>
        </xdr:cNvSpPr>
      </xdr:nvSpPr>
      <xdr:spPr>
        <a:xfrm flipV="1">
          <a:off x="9753600" y="7143750"/>
          <a:ext cx="400050" cy="876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43</xdr:row>
      <xdr:rowOff>133350</xdr:rowOff>
    </xdr:from>
    <xdr:to>
      <xdr:col>7</xdr:col>
      <xdr:colOff>514350</xdr:colOff>
      <xdr:row>46</xdr:row>
      <xdr:rowOff>0</xdr:rowOff>
    </xdr:to>
    <xdr:sp>
      <xdr:nvSpPr>
        <xdr:cNvPr id="1" name="Right Brace 1"/>
        <xdr:cNvSpPr>
          <a:spLocks/>
        </xdr:cNvSpPr>
      </xdr:nvSpPr>
      <xdr:spPr>
        <a:xfrm>
          <a:off x="6400800" y="14639925"/>
          <a:ext cx="419100" cy="8382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419100</xdr:colOff>
      <xdr:row>65</xdr:row>
      <xdr:rowOff>314325</xdr:rowOff>
    </xdr:to>
    <xdr:sp>
      <xdr:nvSpPr>
        <xdr:cNvPr id="2" name="Right Brace 2"/>
        <xdr:cNvSpPr>
          <a:spLocks/>
        </xdr:cNvSpPr>
      </xdr:nvSpPr>
      <xdr:spPr>
        <a:xfrm>
          <a:off x="6305550" y="21669375"/>
          <a:ext cx="419100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419100</xdr:colOff>
      <xdr:row>91</xdr:row>
      <xdr:rowOff>314325</xdr:rowOff>
    </xdr:to>
    <xdr:sp>
      <xdr:nvSpPr>
        <xdr:cNvPr id="3" name="Right Brace 5"/>
        <xdr:cNvSpPr>
          <a:spLocks/>
        </xdr:cNvSpPr>
      </xdr:nvSpPr>
      <xdr:spPr>
        <a:xfrm>
          <a:off x="6305550" y="30575250"/>
          <a:ext cx="419100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99</xdr:row>
      <xdr:rowOff>0</xdr:rowOff>
    </xdr:from>
    <xdr:to>
      <xdr:col>7</xdr:col>
      <xdr:colOff>419100</xdr:colOff>
      <xdr:row>99</xdr:row>
      <xdr:rowOff>314325</xdr:rowOff>
    </xdr:to>
    <xdr:sp>
      <xdr:nvSpPr>
        <xdr:cNvPr id="4" name="Right Brace 6"/>
        <xdr:cNvSpPr>
          <a:spLocks/>
        </xdr:cNvSpPr>
      </xdr:nvSpPr>
      <xdr:spPr>
        <a:xfrm>
          <a:off x="6305550" y="33080325"/>
          <a:ext cx="419100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104</xdr:row>
      <xdr:rowOff>0</xdr:rowOff>
    </xdr:from>
    <xdr:to>
      <xdr:col>7</xdr:col>
      <xdr:colOff>419100</xdr:colOff>
      <xdr:row>104</xdr:row>
      <xdr:rowOff>314325</xdr:rowOff>
    </xdr:to>
    <xdr:sp>
      <xdr:nvSpPr>
        <xdr:cNvPr id="5" name="Right Brace 7"/>
        <xdr:cNvSpPr>
          <a:spLocks/>
        </xdr:cNvSpPr>
      </xdr:nvSpPr>
      <xdr:spPr>
        <a:xfrm>
          <a:off x="6305550" y="34661475"/>
          <a:ext cx="419100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419100</xdr:colOff>
      <xdr:row>109</xdr:row>
      <xdr:rowOff>314325</xdr:rowOff>
    </xdr:to>
    <xdr:sp>
      <xdr:nvSpPr>
        <xdr:cNvPr id="6" name="Right Brace 8"/>
        <xdr:cNvSpPr>
          <a:spLocks/>
        </xdr:cNvSpPr>
      </xdr:nvSpPr>
      <xdr:spPr>
        <a:xfrm>
          <a:off x="6305550" y="36242625"/>
          <a:ext cx="419100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419100</xdr:colOff>
      <xdr:row>118</xdr:row>
      <xdr:rowOff>0</xdr:rowOff>
    </xdr:to>
    <xdr:sp>
      <xdr:nvSpPr>
        <xdr:cNvPr id="7" name="Right Brace 9"/>
        <xdr:cNvSpPr>
          <a:spLocks/>
        </xdr:cNvSpPr>
      </xdr:nvSpPr>
      <xdr:spPr>
        <a:xfrm>
          <a:off x="6305550" y="38833425"/>
          <a:ext cx="419100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9</xdr:col>
      <xdr:colOff>419100</xdr:colOff>
      <xdr:row>21</xdr:row>
      <xdr:rowOff>9525</xdr:rowOff>
    </xdr:to>
    <xdr:sp>
      <xdr:nvSpPr>
        <xdr:cNvPr id="1" name="Right Brace 9"/>
        <xdr:cNvSpPr>
          <a:spLocks/>
        </xdr:cNvSpPr>
      </xdr:nvSpPr>
      <xdr:spPr>
        <a:xfrm>
          <a:off x="5686425" y="6096000"/>
          <a:ext cx="419100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9</xdr:col>
      <xdr:colOff>419100</xdr:colOff>
      <xdr:row>21</xdr:row>
      <xdr:rowOff>9525</xdr:rowOff>
    </xdr:to>
    <xdr:sp>
      <xdr:nvSpPr>
        <xdr:cNvPr id="1" name="Right Brace 9"/>
        <xdr:cNvSpPr>
          <a:spLocks/>
        </xdr:cNvSpPr>
      </xdr:nvSpPr>
      <xdr:spPr>
        <a:xfrm>
          <a:off x="5553075" y="6096000"/>
          <a:ext cx="419100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23</xdr:row>
      <xdr:rowOff>0</xdr:rowOff>
    </xdr:from>
    <xdr:to>
      <xdr:col>9</xdr:col>
      <xdr:colOff>419100</xdr:colOff>
      <xdr:row>24</xdr:row>
      <xdr:rowOff>9525</xdr:rowOff>
    </xdr:to>
    <xdr:sp>
      <xdr:nvSpPr>
        <xdr:cNvPr id="1" name="Right Brace 9"/>
        <xdr:cNvSpPr>
          <a:spLocks/>
        </xdr:cNvSpPr>
      </xdr:nvSpPr>
      <xdr:spPr>
        <a:xfrm>
          <a:off x="5638800" y="6096000"/>
          <a:ext cx="419100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21"/>
  <sheetViews>
    <sheetView zoomScalePageLayoutView="0" workbookViewId="0" topLeftCell="A16">
      <selection activeCell="N31" sqref="N31"/>
    </sheetView>
  </sheetViews>
  <sheetFormatPr defaultColWidth="9.140625" defaultRowHeight="12.75"/>
  <cols>
    <col min="1" max="1" width="16.7109375" style="0" customWidth="1"/>
    <col min="2" max="2" width="26.28125" style="0" customWidth="1"/>
    <col min="3" max="3" width="12.57421875" style="0" customWidth="1"/>
    <col min="11" max="15" width="12.00390625" style="0" customWidth="1"/>
  </cols>
  <sheetData>
    <row r="1" spans="1:15" ht="27.75" customHeight="1">
      <c r="A1" s="296" t="s">
        <v>296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spans="1:15" ht="28.5" thickBot="1">
      <c r="A2" s="297" t="s">
        <v>293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148"/>
    </row>
    <row r="3" spans="1:15" ht="42" customHeight="1">
      <c r="A3" s="298"/>
      <c r="B3" s="300" t="s">
        <v>270</v>
      </c>
      <c r="C3" s="300" t="s">
        <v>271</v>
      </c>
      <c r="D3" s="302" t="s">
        <v>272</v>
      </c>
      <c r="E3" s="303"/>
      <c r="F3" s="303"/>
      <c r="G3" s="303"/>
      <c r="H3" s="303"/>
      <c r="I3" s="303"/>
      <c r="J3" s="304"/>
      <c r="K3" s="305" t="s">
        <v>273</v>
      </c>
      <c r="L3" s="305" t="s">
        <v>274</v>
      </c>
      <c r="M3" s="305" t="s">
        <v>275</v>
      </c>
      <c r="N3" s="305" t="s">
        <v>276</v>
      </c>
      <c r="O3" s="305" t="s">
        <v>277</v>
      </c>
    </row>
    <row r="4" spans="1:15" ht="177.75" customHeight="1" thickBot="1">
      <c r="A4" s="299"/>
      <c r="B4" s="301"/>
      <c r="C4" s="301"/>
      <c r="D4" s="120" t="s">
        <v>278</v>
      </c>
      <c r="E4" s="121" t="s">
        <v>279</v>
      </c>
      <c r="F4" s="121" t="s">
        <v>280</v>
      </c>
      <c r="G4" s="121" t="s">
        <v>281</v>
      </c>
      <c r="H4" s="121" t="s">
        <v>282</v>
      </c>
      <c r="I4" s="121" t="s">
        <v>283</v>
      </c>
      <c r="J4" s="121" t="s">
        <v>284</v>
      </c>
      <c r="K4" s="306"/>
      <c r="L4" s="306"/>
      <c r="M4" s="306"/>
      <c r="N4" s="306"/>
      <c r="O4" s="306"/>
    </row>
    <row r="5" spans="1:15" ht="24">
      <c r="A5" s="311" t="s">
        <v>262</v>
      </c>
      <c r="B5" s="122" t="s">
        <v>3</v>
      </c>
      <c r="C5" s="123" t="s">
        <v>285</v>
      </c>
      <c r="D5" s="144"/>
      <c r="E5" s="144"/>
      <c r="F5" s="144"/>
      <c r="G5" s="144">
        <v>5</v>
      </c>
      <c r="H5" s="145">
        <v>10</v>
      </c>
      <c r="I5" s="145"/>
      <c r="J5" s="145"/>
      <c r="K5" s="137" t="s">
        <v>299</v>
      </c>
      <c r="L5" s="138"/>
      <c r="M5" s="138"/>
      <c r="N5" s="138"/>
      <c r="O5" s="138" t="s">
        <v>299</v>
      </c>
    </row>
    <row r="6" spans="1:16" ht="24">
      <c r="A6" s="312"/>
      <c r="B6" s="122" t="s">
        <v>6</v>
      </c>
      <c r="C6" s="123" t="s">
        <v>285</v>
      </c>
      <c r="D6" s="145"/>
      <c r="E6" s="145"/>
      <c r="F6" s="145"/>
      <c r="G6" s="145"/>
      <c r="H6" s="145"/>
      <c r="I6" s="145"/>
      <c r="J6" s="145"/>
      <c r="K6" s="139"/>
      <c r="L6" s="140"/>
      <c r="M6" s="140"/>
      <c r="N6" s="140"/>
      <c r="O6" s="140">
        <f>SUM(K6:N6)</f>
        <v>0</v>
      </c>
      <c r="P6">
        <v>500000</v>
      </c>
    </row>
    <row r="7" spans="1:15" ht="24">
      <c r="A7" s="312"/>
      <c r="B7" s="122"/>
      <c r="C7" s="123" t="s">
        <v>286</v>
      </c>
      <c r="D7" s="145"/>
      <c r="E7" s="145"/>
      <c r="F7" s="145"/>
      <c r="G7" s="145"/>
      <c r="H7" s="145"/>
      <c r="I7" s="145"/>
      <c r="J7" s="145"/>
      <c r="K7" s="139"/>
      <c r="L7" s="140"/>
      <c r="M7" s="140"/>
      <c r="N7" s="140"/>
      <c r="O7" s="140">
        <f aca="true" t="shared" si="0" ref="O7:O13">SUM(K7:N7)</f>
        <v>0</v>
      </c>
    </row>
    <row r="8" spans="1:15" ht="48">
      <c r="A8" s="312"/>
      <c r="B8" s="122"/>
      <c r="C8" s="123" t="s">
        <v>287</v>
      </c>
      <c r="D8" s="145"/>
      <c r="E8" s="145"/>
      <c r="F8" s="145"/>
      <c r="G8" s="145"/>
      <c r="H8" s="145"/>
      <c r="I8" s="145"/>
      <c r="J8" s="145"/>
      <c r="K8" s="139"/>
      <c r="L8" s="140"/>
      <c r="M8" s="140"/>
      <c r="N8" s="140"/>
      <c r="O8" s="140">
        <f t="shared" si="0"/>
        <v>0</v>
      </c>
    </row>
    <row r="9" spans="1:15" ht="24">
      <c r="A9" s="312"/>
      <c r="B9" s="122"/>
      <c r="C9" s="123" t="s">
        <v>288</v>
      </c>
      <c r="D9" s="145"/>
      <c r="E9" s="145"/>
      <c r="F9" s="145"/>
      <c r="G9" s="145"/>
      <c r="H9" s="145"/>
      <c r="I9" s="145"/>
      <c r="J9" s="145"/>
      <c r="K9" s="139"/>
      <c r="L9" s="140"/>
      <c r="M9" s="140"/>
      <c r="N9" s="140"/>
      <c r="O9" s="140">
        <f t="shared" si="0"/>
        <v>0</v>
      </c>
    </row>
    <row r="10" spans="1:15" ht="24">
      <c r="A10" s="312"/>
      <c r="B10" s="122" t="s">
        <v>136</v>
      </c>
      <c r="C10" s="123" t="s">
        <v>285</v>
      </c>
      <c r="D10" s="145"/>
      <c r="E10" s="145"/>
      <c r="F10" s="145"/>
      <c r="G10" s="145"/>
      <c r="H10" s="145"/>
      <c r="I10" s="145"/>
      <c r="J10" s="145"/>
      <c r="K10" s="139"/>
      <c r="L10" s="140"/>
      <c r="M10" s="140"/>
      <c r="N10" s="140"/>
      <c r="O10" s="140">
        <f t="shared" si="0"/>
        <v>0</v>
      </c>
    </row>
    <row r="11" spans="1:15" ht="24">
      <c r="A11" s="312"/>
      <c r="B11" s="122" t="s">
        <v>294</v>
      </c>
      <c r="C11" s="123" t="s">
        <v>285</v>
      </c>
      <c r="D11" s="145"/>
      <c r="E11" s="145"/>
      <c r="F11" s="145"/>
      <c r="G11" s="145"/>
      <c r="H11" s="145"/>
      <c r="I11" s="145"/>
      <c r="J11" s="145"/>
      <c r="K11" s="139"/>
      <c r="L11" s="140"/>
      <c r="M11" s="140"/>
      <c r="N11" s="140"/>
      <c r="O11" s="140">
        <f t="shared" si="0"/>
        <v>0</v>
      </c>
    </row>
    <row r="12" spans="1:15" ht="24">
      <c r="A12" s="312"/>
      <c r="B12" s="122" t="s">
        <v>295</v>
      </c>
      <c r="C12" s="123" t="s">
        <v>285</v>
      </c>
      <c r="D12" s="145"/>
      <c r="E12" s="145"/>
      <c r="F12" s="145"/>
      <c r="G12" s="145"/>
      <c r="H12" s="145"/>
      <c r="I12" s="145"/>
      <c r="J12" s="145"/>
      <c r="K12" s="139"/>
      <c r="L12" s="140"/>
      <c r="M12" s="140"/>
      <c r="N12" s="140"/>
      <c r="O12" s="140">
        <f t="shared" si="0"/>
        <v>0</v>
      </c>
    </row>
    <row r="13" spans="1:15" ht="24.75" thickBot="1">
      <c r="A13" s="313"/>
      <c r="B13" s="126" t="s">
        <v>289</v>
      </c>
      <c r="C13" s="127"/>
      <c r="D13" s="146"/>
      <c r="E13" s="146"/>
      <c r="F13" s="146"/>
      <c r="G13" s="146"/>
      <c r="H13" s="146"/>
      <c r="I13" s="146"/>
      <c r="J13" s="146"/>
      <c r="K13" s="141"/>
      <c r="L13" s="142"/>
      <c r="M13" s="142"/>
      <c r="N13" s="142"/>
      <c r="O13" s="140">
        <f t="shared" si="0"/>
        <v>0</v>
      </c>
    </row>
    <row r="14" spans="1:15" ht="21" customHeight="1" thickBot="1">
      <c r="A14" s="314" t="s">
        <v>290</v>
      </c>
      <c r="B14" s="308"/>
      <c r="C14" s="309"/>
      <c r="D14" s="147">
        <f>SUM(D5:D13)</f>
        <v>0</v>
      </c>
      <c r="E14" s="147">
        <f aca="true" t="shared" si="1" ref="E14:J14">SUM(E5:E13)</f>
        <v>0</v>
      </c>
      <c r="F14" s="147">
        <f t="shared" si="1"/>
        <v>0</v>
      </c>
      <c r="G14" s="147">
        <f t="shared" si="1"/>
        <v>5</v>
      </c>
      <c r="H14" s="147">
        <f t="shared" si="1"/>
        <v>10</v>
      </c>
      <c r="I14" s="147">
        <f t="shared" si="1"/>
        <v>0</v>
      </c>
      <c r="J14" s="147">
        <f t="shared" si="1"/>
        <v>0</v>
      </c>
      <c r="K14" s="143">
        <f>SUM(K5:K13)</f>
        <v>0</v>
      </c>
      <c r="L14" s="143">
        <f>SUM(L5:L13)</f>
        <v>0</v>
      </c>
      <c r="M14" s="143">
        <f>SUM(M5:M13)</f>
        <v>0</v>
      </c>
      <c r="N14" s="143">
        <f>SUM(N5:N13)</f>
        <v>0</v>
      </c>
      <c r="O14" s="143">
        <f>SUM(O5:O13)</f>
        <v>0</v>
      </c>
    </row>
    <row r="15" spans="1:15" ht="21" customHeight="1">
      <c r="A15" s="315" t="s">
        <v>291</v>
      </c>
      <c r="B15" s="131"/>
      <c r="C15" s="132" t="s">
        <v>266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1:15" ht="24" customHeight="1">
      <c r="A16" s="316"/>
      <c r="B16" s="133">
        <v>1</v>
      </c>
      <c r="C16" s="134"/>
      <c r="D16" s="125"/>
      <c r="E16" s="125"/>
      <c r="F16" s="125"/>
      <c r="G16" s="125"/>
      <c r="H16" s="124"/>
      <c r="I16" s="124"/>
      <c r="J16" s="124"/>
      <c r="K16" s="318"/>
      <c r="L16" s="318"/>
      <c r="M16" s="318"/>
      <c r="N16" s="125"/>
      <c r="O16" s="125"/>
    </row>
    <row r="17" spans="1:15" ht="24">
      <c r="A17" s="316"/>
      <c r="B17" s="133">
        <v>2</v>
      </c>
      <c r="C17" s="134"/>
      <c r="D17" s="125"/>
      <c r="E17" s="125"/>
      <c r="F17" s="125"/>
      <c r="G17" s="125"/>
      <c r="H17" s="124"/>
      <c r="I17" s="124"/>
      <c r="J17" s="124"/>
      <c r="K17" s="318"/>
      <c r="L17" s="318"/>
      <c r="M17" s="318"/>
      <c r="N17" s="125"/>
      <c r="O17" s="125"/>
    </row>
    <row r="18" spans="1:15" ht="24">
      <c r="A18" s="316"/>
      <c r="B18" s="133">
        <v>3</v>
      </c>
      <c r="C18" s="134"/>
      <c r="D18" s="125"/>
      <c r="E18" s="125"/>
      <c r="F18" s="125"/>
      <c r="G18" s="125"/>
      <c r="H18" s="124"/>
      <c r="I18" s="124"/>
      <c r="J18" s="124"/>
      <c r="K18" s="318"/>
      <c r="L18" s="318"/>
      <c r="M18" s="318"/>
      <c r="N18" s="125"/>
      <c r="O18" s="125"/>
    </row>
    <row r="19" spans="1:15" ht="24.75" thickBot="1">
      <c r="A19" s="317"/>
      <c r="B19" s="135" t="s">
        <v>289</v>
      </c>
      <c r="C19" s="136"/>
      <c r="D19" s="128"/>
      <c r="E19" s="128"/>
      <c r="F19" s="128"/>
      <c r="G19" s="128"/>
      <c r="H19" s="129"/>
      <c r="I19" s="129"/>
      <c r="J19" s="129"/>
      <c r="K19" s="319"/>
      <c r="L19" s="319"/>
      <c r="M19" s="319"/>
      <c r="N19" s="128"/>
      <c r="O19" s="128"/>
    </row>
    <row r="20" spans="1:15" ht="24.75" thickBot="1">
      <c r="A20" s="307" t="s">
        <v>292</v>
      </c>
      <c r="B20" s="308"/>
      <c r="C20" s="309"/>
      <c r="D20" s="147">
        <f>SUM(D15:D19)</f>
        <v>0</v>
      </c>
      <c r="E20" s="147">
        <f aca="true" t="shared" si="2" ref="E20:J20">SUM(E15:E19)</f>
        <v>0</v>
      </c>
      <c r="F20" s="147">
        <f t="shared" si="2"/>
        <v>0</v>
      </c>
      <c r="G20" s="147">
        <f t="shared" si="2"/>
        <v>0</v>
      </c>
      <c r="H20" s="147">
        <f t="shared" si="2"/>
        <v>0</v>
      </c>
      <c r="I20" s="147">
        <f t="shared" si="2"/>
        <v>0</v>
      </c>
      <c r="J20" s="147">
        <f t="shared" si="2"/>
        <v>0</v>
      </c>
      <c r="K20" s="138">
        <v>0</v>
      </c>
      <c r="L20" s="151">
        <v>0</v>
      </c>
      <c r="M20" s="151">
        <v>0</v>
      </c>
      <c r="N20" s="151">
        <f>SUM(N15:N19)</f>
        <v>0</v>
      </c>
      <c r="O20" s="151">
        <f>SUM(O15:O19)</f>
        <v>0</v>
      </c>
    </row>
    <row r="21" spans="1:15" ht="24.75" thickBot="1">
      <c r="A21" s="310" t="s">
        <v>51</v>
      </c>
      <c r="B21" s="308"/>
      <c r="C21" s="309"/>
      <c r="D21" s="149">
        <f>SUM(D14+D20)</f>
        <v>0</v>
      </c>
      <c r="E21" s="149">
        <f aca="true" t="shared" si="3" ref="E21:J21">SUM(E14+E20)</f>
        <v>0</v>
      </c>
      <c r="F21" s="149">
        <f t="shared" si="3"/>
        <v>0</v>
      </c>
      <c r="G21" s="149">
        <f t="shared" si="3"/>
        <v>5</v>
      </c>
      <c r="H21" s="149">
        <f t="shared" si="3"/>
        <v>10</v>
      </c>
      <c r="I21" s="149">
        <f t="shared" si="3"/>
        <v>0</v>
      </c>
      <c r="J21" s="149">
        <f t="shared" si="3"/>
        <v>0</v>
      </c>
      <c r="K21" s="150">
        <f>SUM(K14+K20)</f>
        <v>0</v>
      </c>
      <c r="L21" s="150">
        <f>SUM(L14+L20)</f>
        <v>0</v>
      </c>
      <c r="M21" s="150">
        <f>SUM(M14+M20)</f>
        <v>0</v>
      </c>
      <c r="N21" s="150">
        <f>SUM(N14+N20)</f>
        <v>0</v>
      </c>
      <c r="O21" s="150">
        <f>SUM(O14+O20)</f>
        <v>0</v>
      </c>
    </row>
  </sheetData>
  <sheetProtection/>
  <mergeCells count="19">
    <mergeCell ref="A20:C20"/>
    <mergeCell ref="A21:C21"/>
    <mergeCell ref="N3:N4"/>
    <mergeCell ref="O3:O4"/>
    <mergeCell ref="A5:A13"/>
    <mergeCell ref="A14:C14"/>
    <mergeCell ref="A15:A19"/>
    <mergeCell ref="K16:K19"/>
    <mergeCell ref="L16:L19"/>
    <mergeCell ref="M16:M19"/>
    <mergeCell ref="A1:O1"/>
    <mergeCell ref="A2:N2"/>
    <mergeCell ref="A3:A4"/>
    <mergeCell ref="B3:B4"/>
    <mergeCell ref="C3:C4"/>
    <mergeCell ref="D3:J3"/>
    <mergeCell ref="K3:K4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Z27"/>
  <sheetViews>
    <sheetView view="pageBreakPreview" zoomScale="110" zoomScaleSheetLayoutView="110" zoomScalePageLayoutView="0" workbookViewId="0" topLeftCell="A7">
      <selection activeCell="F11" sqref="F11:F19"/>
    </sheetView>
  </sheetViews>
  <sheetFormatPr defaultColWidth="13.00390625" defaultRowHeight="12.75"/>
  <cols>
    <col min="1" max="1" width="8.7109375" style="228" customWidth="1"/>
    <col min="2" max="2" width="34.7109375" style="228" customWidth="1"/>
    <col min="3" max="3" width="10.28125" style="228" customWidth="1"/>
    <col min="4" max="5" width="12.7109375" style="228" customWidth="1"/>
    <col min="6" max="6" width="32.140625" style="228" customWidth="1"/>
    <col min="7" max="16384" width="13.00390625" style="228" customWidth="1"/>
  </cols>
  <sheetData>
    <row r="1" spans="1:6" ht="24">
      <c r="A1" s="227" t="s">
        <v>343</v>
      </c>
      <c r="F1" s="229" t="s">
        <v>76</v>
      </c>
    </row>
    <row r="2" spans="1:6" ht="24">
      <c r="A2" s="331" t="s">
        <v>361</v>
      </c>
      <c r="B2" s="331"/>
      <c r="C2" s="331"/>
      <c r="D2" s="331"/>
      <c r="E2" s="331"/>
      <c r="F2" s="331"/>
    </row>
    <row r="3" spans="1:26" ht="18" customHeight="1">
      <c r="A3" s="332" t="s">
        <v>347</v>
      </c>
      <c r="B3" s="332"/>
      <c r="C3" s="332"/>
      <c r="D3" s="332"/>
      <c r="E3" s="332"/>
      <c r="F3" s="332"/>
      <c r="G3" s="332"/>
      <c r="H3" s="332"/>
      <c r="I3" s="231"/>
      <c r="J3" s="231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2" ht="18" customHeight="1">
      <c r="A4" s="228" t="s">
        <v>54</v>
      </c>
      <c r="B4" s="228" t="s">
        <v>55</v>
      </c>
      <c r="D4" s="233"/>
      <c r="E4" s="233"/>
      <c r="F4" s="234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</row>
    <row r="5" spans="1:22" ht="18" customHeight="1">
      <c r="A5" s="228" t="s">
        <v>56</v>
      </c>
      <c r="B5" s="228" t="s">
        <v>55</v>
      </c>
      <c r="D5" s="233"/>
      <c r="E5" s="233"/>
      <c r="F5" s="234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</row>
    <row r="6" spans="1:22" ht="18" customHeight="1">
      <c r="A6" s="228" t="s">
        <v>57</v>
      </c>
      <c r="B6" s="228" t="s">
        <v>55</v>
      </c>
      <c r="D6" s="233"/>
      <c r="E6" s="233"/>
      <c r="F6" s="234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</row>
    <row r="7" spans="2:6" ht="24">
      <c r="B7" s="254"/>
      <c r="C7" s="254"/>
      <c r="F7" s="229" t="s">
        <v>58</v>
      </c>
    </row>
    <row r="8" spans="1:6" ht="24" customHeight="1">
      <c r="A8" s="336" t="s">
        <v>62</v>
      </c>
      <c r="B8" s="338"/>
      <c r="C8" s="333" t="s">
        <v>348</v>
      </c>
      <c r="D8" s="238" t="s">
        <v>60</v>
      </c>
      <c r="E8" s="239" t="s">
        <v>61</v>
      </c>
      <c r="F8" s="238" t="s">
        <v>259</v>
      </c>
    </row>
    <row r="9" spans="1:6" ht="42.75" customHeight="1">
      <c r="A9" s="337"/>
      <c r="B9" s="339"/>
      <c r="C9" s="335"/>
      <c r="D9" s="241" t="s">
        <v>354</v>
      </c>
      <c r="E9" s="241" t="s">
        <v>359</v>
      </c>
      <c r="F9" s="242"/>
    </row>
    <row r="10" spans="1:6" ht="21.75" customHeight="1">
      <c r="A10" s="238">
        <v>1</v>
      </c>
      <c r="B10" s="255" t="s">
        <v>78</v>
      </c>
      <c r="C10" s="263"/>
      <c r="D10" s="256"/>
      <c r="E10" s="256"/>
      <c r="F10" s="256"/>
    </row>
    <row r="11" spans="1:6" ht="18" customHeight="1">
      <c r="A11" s="246"/>
      <c r="B11" s="246" t="s">
        <v>79</v>
      </c>
      <c r="C11" s="246"/>
      <c r="D11" s="246"/>
      <c r="E11" s="246"/>
      <c r="F11" s="340" t="s">
        <v>355</v>
      </c>
    </row>
    <row r="12" spans="1:6" ht="20.25" customHeight="1">
      <c r="A12" s="246"/>
      <c r="B12" s="246" t="s">
        <v>249</v>
      </c>
      <c r="C12" s="246"/>
      <c r="D12" s="246"/>
      <c r="E12" s="246"/>
      <c r="F12" s="340"/>
    </row>
    <row r="13" spans="1:6" ht="18" customHeight="1">
      <c r="A13" s="246"/>
      <c r="B13" s="246" t="s">
        <v>80</v>
      </c>
      <c r="C13" s="246"/>
      <c r="D13" s="246"/>
      <c r="E13" s="246"/>
      <c r="F13" s="340"/>
    </row>
    <row r="14" spans="1:6" ht="18" customHeight="1">
      <c r="A14" s="246"/>
      <c r="B14" s="246" t="s">
        <v>81</v>
      </c>
      <c r="C14" s="246"/>
      <c r="D14" s="246"/>
      <c r="E14" s="246"/>
      <c r="F14" s="340"/>
    </row>
    <row r="15" spans="1:6" ht="18" customHeight="1">
      <c r="A15" s="246"/>
      <c r="B15" s="246" t="s">
        <v>82</v>
      </c>
      <c r="C15" s="246"/>
      <c r="D15" s="246"/>
      <c r="E15" s="246"/>
      <c r="F15" s="340"/>
    </row>
    <row r="16" spans="1:6" ht="18" customHeight="1">
      <c r="A16" s="246"/>
      <c r="B16" s="246" t="s">
        <v>80</v>
      </c>
      <c r="C16" s="246"/>
      <c r="D16" s="246"/>
      <c r="E16" s="246"/>
      <c r="F16" s="340"/>
    </row>
    <row r="17" spans="1:6" ht="18" customHeight="1">
      <c r="A17" s="246"/>
      <c r="B17" s="246" t="s">
        <v>83</v>
      </c>
      <c r="C17" s="246"/>
      <c r="D17" s="246"/>
      <c r="E17" s="246"/>
      <c r="F17" s="340"/>
    </row>
    <row r="18" spans="1:6" ht="18" customHeight="1">
      <c r="A18" s="246"/>
      <c r="B18" s="246" t="s">
        <v>82</v>
      </c>
      <c r="C18" s="246"/>
      <c r="D18" s="246"/>
      <c r="E18" s="246"/>
      <c r="F18" s="340"/>
    </row>
    <row r="19" spans="1:6" ht="18" customHeight="1">
      <c r="A19" s="246"/>
      <c r="B19" s="246" t="s">
        <v>80</v>
      </c>
      <c r="C19" s="246"/>
      <c r="D19" s="246"/>
      <c r="E19" s="246"/>
      <c r="F19" s="340"/>
    </row>
    <row r="20" spans="1:6" ht="18" customHeight="1">
      <c r="A20" s="257">
        <v>2</v>
      </c>
      <c r="B20" s="246" t="s">
        <v>84</v>
      </c>
      <c r="C20" s="246"/>
      <c r="D20" s="246"/>
      <c r="E20" s="246"/>
      <c r="F20" s="246"/>
    </row>
    <row r="21" spans="1:6" ht="18" customHeight="1">
      <c r="A21" s="246"/>
      <c r="B21" s="246" t="s">
        <v>82</v>
      </c>
      <c r="C21" s="246"/>
      <c r="D21" s="246"/>
      <c r="E21" s="246"/>
      <c r="F21" s="246"/>
    </row>
    <row r="22" spans="1:6" ht="18" customHeight="1">
      <c r="A22" s="246"/>
      <c r="B22" s="246" t="s">
        <v>80</v>
      </c>
      <c r="C22" s="246"/>
      <c r="D22" s="246"/>
      <c r="E22" s="246"/>
      <c r="F22" s="246"/>
    </row>
    <row r="23" spans="1:6" ht="18" customHeight="1">
      <c r="A23" s="246"/>
      <c r="B23" s="246" t="s">
        <v>85</v>
      </c>
      <c r="C23" s="246"/>
      <c r="D23" s="246"/>
      <c r="E23" s="246"/>
      <c r="F23" s="246"/>
    </row>
    <row r="24" spans="1:6" ht="18" customHeight="1">
      <c r="A24" s="246"/>
      <c r="B24" s="258"/>
      <c r="C24" s="258"/>
      <c r="D24" s="246"/>
      <c r="E24" s="246"/>
      <c r="F24" s="246"/>
    </row>
    <row r="25" spans="1:6" ht="18" customHeight="1">
      <c r="A25" s="246"/>
      <c r="B25" s="246"/>
      <c r="C25" s="246"/>
      <c r="D25" s="246"/>
      <c r="E25" s="246"/>
      <c r="F25" s="259"/>
    </row>
    <row r="26" spans="1:6" ht="24">
      <c r="A26" s="246"/>
      <c r="B26" s="246"/>
      <c r="C26" s="246"/>
      <c r="D26" s="246"/>
      <c r="E26" s="246"/>
      <c r="F26" s="259"/>
    </row>
    <row r="27" spans="1:6" s="227" customFormat="1" ht="25.5" customHeight="1">
      <c r="A27" s="260" t="s">
        <v>51</v>
      </c>
      <c r="B27" s="260"/>
      <c r="C27" s="260"/>
      <c r="D27" s="261"/>
      <c r="E27" s="261"/>
      <c r="F27" s="262"/>
    </row>
  </sheetData>
  <sheetProtection/>
  <mergeCells count="6">
    <mergeCell ref="A2:F2"/>
    <mergeCell ref="A8:A9"/>
    <mergeCell ref="C8:C9"/>
    <mergeCell ref="B8:B9"/>
    <mergeCell ref="A3:H3"/>
    <mergeCell ref="F11:F19"/>
  </mergeCells>
  <printOptions horizontalCentered="1"/>
  <pageMargins left="0.2" right="0.3937007874015748" top="0.7874015748031497" bottom="0.3937007874015748" header="0.5118110236220472" footer="0.5118110236220472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W36"/>
  <sheetViews>
    <sheetView view="pageBreakPreview" zoomScale="90" zoomScaleSheetLayoutView="90" zoomScalePageLayoutView="0" workbookViewId="0" topLeftCell="A10">
      <selection activeCell="D17" sqref="D17"/>
    </sheetView>
  </sheetViews>
  <sheetFormatPr defaultColWidth="13.00390625" defaultRowHeight="12.75"/>
  <cols>
    <col min="1" max="1" width="8.421875" style="9" customWidth="1"/>
    <col min="2" max="2" width="42.7109375" style="35" customWidth="1"/>
    <col min="3" max="3" width="11.57421875" style="35" customWidth="1"/>
    <col min="4" max="4" width="30.28125" style="9" customWidth="1"/>
    <col min="5" max="5" width="14.00390625" style="9" customWidth="1"/>
    <col min="6" max="6" width="15.28125" style="9" customWidth="1"/>
    <col min="7" max="7" width="14.7109375" style="9" customWidth="1"/>
    <col min="8" max="8" width="15.57421875" style="9" customWidth="1"/>
    <col min="9" max="9" width="24.7109375" style="9" customWidth="1"/>
    <col min="10" max="16384" width="13.00390625" style="9" customWidth="1"/>
  </cols>
  <sheetData>
    <row r="1" spans="1:9" ht="24">
      <c r="A1" s="227" t="s">
        <v>343</v>
      </c>
      <c r="B1" s="254"/>
      <c r="C1" s="254"/>
      <c r="D1" s="228"/>
      <c r="E1" s="228"/>
      <c r="F1" s="228"/>
      <c r="G1" s="228"/>
      <c r="H1" s="228"/>
      <c r="I1" s="228" t="s">
        <v>86</v>
      </c>
    </row>
    <row r="2" spans="1:9" ht="24">
      <c r="A2" s="331" t="s">
        <v>362</v>
      </c>
      <c r="B2" s="331"/>
      <c r="C2" s="331"/>
      <c r="D2" s="331"/>
      <c r="E2" s="331"/>
      <c r="F2" s="331"/>
      <c r="G2" s="331"/>
      <c r="H2" s="331"/>
      <c r="I2" s="331"/>
    </row>
    <row r="3" spans="1:9" ht="24">
      <c r="A3" s="343" t="s">
        <v>87</v>
      </c>
      <c r="B3" s="343"/>
      <c r="C3" s="343"/>
      <c r="D3" s="343"/>
      <c r="E3" s="343"/>
      <c r="F3" s="343"/>
      <c r="G3" s="343"/>
      <c r="H3" s="343"/>
      <c r="I3" s="343"/>
    </row>
    <row r="4" spans="1:23" ht="18" customHeight="1">
      <c r="A4" s="332" t="s">
        <v>349</v>
      </c>
      <c r="B4" s="332"/>
      <c r="C4" s="332"/>
      <c r="D4" s="332"/>
      <c r="E4" s="332"/>
      <c r="F4" s="332"/>
      <c r="G4" s="332"/>
      <c r="H4" s="332"/>
      <c r="I4" s="33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2" ht="22.5" customHeight="1">
      <c r="A5" s="228" t="s">
        <v>54</v>
      </c>
      <c r="B5" s="228" t="s">
        <v>55</v>
      </c>
      <c r="C5" s="228"/>
      <c r="D5" s="233"/>
      <c r="E5" s="233"/>
      <c r="F5" s="234"/>
      <c r="G5" s="234"/>
      <c r="H5" s="234"/>
      <c r="I5" s="23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2.5" customHeight="1">
      <c r="A6" s="228" t="s">
        <v>56</v>
      </c>
      <c r="B6" s="228" t="s">
        <v>55</v>
      </c>
      <c r="C6" s="228"/>
      <c r="D6" s="233"/>
      <c r="E6" s="233"/>
      <c r="F6" s="234"/>
      <c r="G6" s="234"/>
      <c r="H6" s="234"/>
      <c r="I6" s="23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2.5" customHeight="1">
      <c r="A7" s="228" t="s">
        <v>57</v>
      </c>
      <c r="B7" s="264" t="s">
        <v>88</v>
      </c>
      <c r="C7" s="264"/>
      <c r="D7" s="233"/>
      <c r="E7" s="233"/>
      <c r="F7" s="234"/>
      <c r="G7" s="234"/>
      <c r="H7" s="234"/>
      <c r="I7" s="23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9" ht="24">
      <c r="A8" s="228"/>
      <c r="B8" s="254"/>
      <c r="C8" s="254"/>
      <c r="D8" s="228"/>
      <c r="E8" s="228"/>
      <c r="F8" s="228"/>
      <c r="G8" s="228"/>
      <c r="H8" s="228"/>
      <c r="I8" s="228" t="s">
        <v>58</v>
      </c>
    </row>
    <row r="9" spans="1:9" s="8" customFormat="1" ht="25.5" customHeight="1">
      <c r="A9" s="336" t="s">
        <v>62</v>
      </c>
      <c r="B9" s="344" t="s">
        <v>89</v>
      </c>
      <c r="C9" s="333" t="s">
        <v>348</v>
      </c>
      <c r="D9" s="265" t="s">
        <v>90</v>
      </c>
      <c r="E9" s="238" t="s">
        <v>91</v>
      </c>
      <c r="F9" s="238" t="s">
        <v>92</v>
      </c>
      <c r="G9" s="238" t="s">
        <v>93</v>
      </c>
      <c r="H9" s="239" t="s">
        <v>94</v>
      </c>
      <c r="I9" s="238" t="s">
        <v>259</v>
      </c>
    </row>
    <row r="10" spans="1:9" s="8" customFormat="1" ht="24">
      <c r="A10" s="337"/>
      <c r="B10" s="345"/>
      <c r="C10" s="335"/>
      <c r="D10" s="267" t="s">
        <v>95</v>
      </c>
      <c r="E10" s="268" t="s">
        <v>96</v>
      </c>
      <c r="F10" s="269" t="s">
        <v>97</v>
      </c>
      <c r="G10" s="268" t="s">
        <v>98</v>
      </c>
      <c r="H10" s="269" t="s">
        <v>359</v>
      </c>
      <c r="I10" s="268"/>
    </row>
    <row r="11" spans="1:9" s="8" customFormat="1" ht="25.5" customHeight="1">
      <c r="A11" s="238">
        <v>1</v>
      </c>
      <c r="B11" s="255" t="s">
        <v>78</v>
      </c>
      <c r="C11" s="270"/>
      <c r="D11" s="230"/>
      <c r="E11" s="240"/>
      <c r="F11" s="241"/>
      <c r="G11" s="240"/>
      <c r="H11" s="241"/>
      <c r="I11" s="240"/>
    </row>
    <row r="12" spans="1:9" s="8" customFormat="1" ht="25.5" customHeight="1">
      <c r="A12" s="246"/>
      <c r="B12" s="246" t="s">
        <v>81</v>
      </c>
      <c r="C12" s="246"/>
      <c r="D12" s="230"/>
      <c r="E12" s="240"/>
      <c r="F12" s="241"/>
      <c r="G12" s="240"/>
      <c r="H12" s="241"/>
      <c r="I12" s="240"/>
    </row>
    <row r="13" spans="1:9" s="8" customFormat="1" ht="25.5" customHeight="1">
      <c r="A13" s="246"/>
      <c r="B13" s="246" t="s">
        <v>99</v>
      </c>
      <c r="C13" s="246"/>
      <c r="D13" s="230"/>
      <c r="E13" s="240"/>
      <c r="F13" s="241"/>
      <c r="G13" s="240"/>
      <c r="H13" s="241"/>
      <c r="I13" s="240"/>
    </row>
    <row r="14" spans="1:9" ht="24">
      <c r="A14" s="257">
        <v>2</v>
      </c>
      <c r="B14" s="271" t="s">
        <v>100</v>
      </c>
      <c r="C14" s="271"/>
      <c r="D14" s="259"/>
      <c r="E14" s="246"/>
      <c r="F14" s="246"/>
      <c r="G14" s="246"/>
      <c r="H14" s="246"/>
      <c r="I14" s="246"/>
    </row>
    <row r="15" spans="1:9" ht="24">
      <c r="A15" s="246"/>
      <c r="B15" s="271" t="s">
        <v>101</v>
      </c>
      <c r="C15" s="271"/>
      <c r="D15" s="259"/>
      <c r="E15" s="246"/>
      <c r="F15" s="246"/>
      <c r="G15" s="246"/>
      <c r="H15" s="246"/>
      <c r="I15" s="246"/>
    </row>
    <row r="16" spans="1:9" ht="24">
      <c r="A16" s="246"/>
      <c r="B16" s="272" t="s">
        <v>102</v>
      </c>
      <c r="C16" s="272"/>
      <c r="D16" s="259"/>
      <c r="E16" s="246"/>
      <c r="F16" s="246"/>
      <c r="G16" s="246"/>
      <c r="H16" s="246"/>
      <c r="I16" s="246"/>
    </row>
    <row r="17" spans="1:9" ht="24">
      <c r="A17" s="246"/>
      <c r="B17" s="272" t="s">
        <v>103</v>
      </c>
      <c r="C17" s="272"/>
      <c r="D17" s="259"/>
      <c r="E17" s="246"/>
      <c r="F17" s="246"/>
      <c r="G17" s="246"/>
      <c r="H17" s="246"/>
      <c r="I17" s="246"/>
    </row>
    <row r="18" spans="1:9" ht="24">
      <c r="A18" s="246"/>
      <c r="B18" s="271" t="s">
        <v>104</v>
      </c>
      <c r="C18" s="271"/>
      <c r="D18" s="259"/>
      <c r="E18" s="246"/>
      <c r="F18" s="246"/>
      <c r="G18" s="246"/>
      <c r="H18" s="246"/>
      <c r="I18" s="246"/>
    </row>
    <row r="19" spans="1:9" ht="24">
      <c r="A19" s="246"/>
      <c r="B19" s="272" t="s">
        <v>102</v>
      </c>
      <c r="C19" s="272"/>
      <c r="D19" s="259"/>
      <c r="E19" s="246"/>
      <c r="F19" s="246"/>
      <c r="G19" s="246"/>
      <c r="H19" s="246"/>
      <c r="I19" s="246"/>
    </row>
    <row r="20" spans="1:9" ht="24">
      <c r="A20" s="246"/>
      <c r="B20" s="272" t="s">
        <v>103</v>
      </c>
      <c r="C20" s="272"/>
      <c r="D20" s="259"/>
      <c r="E20" s="246"/>
      <c r="F20" s="246"/>
      <c r="G20" s="246"/>
      <c r="H20" s="246"/>
      <c r="I20" s="246"/>
    </row>
    <row r="21" spans="1:9" ht="24">
      <c r="A21" s="246"/>
      <c r="B21" s="271" t="s">
        <v>105</v>
      </c>
      <c r="C21" s="271"/>
      <c r="D21" s="259"/>
      <c r="E21" s="246"/>
      <c r="F21" s="246"/>
      <c r="G21" s="246"/>
      <c r="H21" s="246"/>
      <c r="I21" s="246"/>
    </row>
    <row r="22" spans="1:9" ht="24">
      <c r="A22" s="257">
        <v>3</v>
      </c>
      <c r="B22" s="272" t="s">
        <v>106</v>
      </c>
      <c r="C22" s="272"/>
      <c r="D22" s="259"/>
      <c r="E22" s="246"/>
      <c r="F22" s="246"/>
      <c r="G22" s="246"/>
      <c r="H22" s="246"/>
      <c r="I22" s="246"/>
    </row>
    <row r="23" spans="1:9" ht="24">
      <c r="A23" s="246"/>
      <c r="B23" s="272" t="s">
        <v>107</v>
      </c>
      <c r="C23" s="272"/>
      <c r="D23" s="259"/>
      <c r="E23" s="246"/>
      <c r="F23" s="246"/>
      <c r="G23" s="246"/>
      <c r="H23" s="246"/>
      <c r="I23" s="246"/>
    </row>
    <row r="24" spans="1:9" ht="24">
      <c r="A24" s="246"/>
      <c r="B24" s="272" t="s">
        <v>108</v>
      </c>
      <c r="C24" s="272"/>
      <c r="D24" s="259"/>
      <c r="E24" s="246"/>
      <c r="F24" s="246"/>
      <c r="G24" s="246"/>
      <c r="H24" s="246"/>
      <c r="I24" s="246"/>
    </row>
    <row r="25" spans="1:9" ht="24">
      <c r="A25" s="246"/>
      <c r="B25" s="272" t="s">
        <v>103</v>
      </c>
      <c r="C25" s="272"/>
      <c r="D25" s="259"/>
      <c r="E25" s="246"/>
      <c r="F25" s="246"/>
      <c r="G25" s="246"/>
      <c r="H25" s="246"/>
      <c r="I25" s="246"/>
    </row>
    <row r="26" spans="1:9" ht="24">
      <c r="A26" s="246"/>
      <c r="B26" s="272" t="s">
        <v>109</v>
      </c>
      <c r="C26" s="272"/>
      <c r="D26" s="259"/>
      <c r="E26" s="246"/>
      <c r="F26" s="246"/>
      <c r="G26" s="246"/>
      <c r="H26" s="246"/>
      <c r="I26" s="246"/>
    </row>
    <row r="27" spans="1:9" ht="24">
      <c r="A27" s="246"/>
      <c r="B27" s="272" t="s">
        <v>102</v>
      </c>
      <c r="C27" s="272"/>
      <c r="D27" s="259"/>
      <c r="E27" s="246"/>
      <c r="F27" s="246"/>
      <c r="G27" s="246"/>
      <c r="H27" s="246"/>
      <c r="I27" s="246"/>
    </row>
    <row r="28" spans="1:9" ht="24">
      <c r="A28" s="246"/>
      <c r="B28" s="272" t="s">
        <v>103</v>
      </c>
      <c r="C28" s="272"/>
      <c r="D28" s="259"/>
      <c r="E28" s="246"/>
      <c r="F28" s="246"/>
      <c r="G28" s="246"/>
      <c r="H28" s="246"/>
      <c r="I28" s="246"/>
    </row>
    <row r="29" spans="1:9" ht="24">
      <c r="A29" s="246"/>
      <c r="B29" s="272" t="s">
        <v>110</v>
      </c>
      <c r="C29" s="272"/>
      <c r="D29" s="259"/>
      <c r="E29" s="246"/>
      <c r="F29" s="246"/>
      <c r="G29" s="246"/>
      <c r="H29" s="246"/>
      <c r="I29" s="246"/>
    </row>
    <row r="30" spans="1:9" ht="24">
      <c r="A30" s="246"/>
      <c r="B30" s="272" t="s">
        <v>111</v>
      </c>
      <c r="C30" s="272"/>
      <c r="D30" s="259"/>
      <c r="E30" s="246"/>
      <c r="F30" s="246"/>
      <c r="G30" s="246"/>
      <c r="H30" s="246"/>
      <c r="I30" s="246"/>
    </row>
    <row r="31" spans="1:9" ht="24">
      <c r="A31" s="246"/>
      <c r="B31" s="272" t="s">
        <v>102</v>
      </c>
      <c r="C31" s="272"/>
      <c r="D31" s="259"/>
      <c r="E31" s="246"/>
      <c r="F31" s="246"/>
      <c r="G31" s="246"/>
      <c r="H31" s="246"/>
      <c r="I31" s="246"/>
    </row>
    <row r="32" spans="1:9" ht="24">
      <c r="A32" s="246"/>
      <c r="B32" s="272" t="s">
        <v>103</v>
      </c>
      <c r="C32" s="272"/>
      <c r="D32" s="259"/>
      <c r="E32" s="246"/>
      <c r="F32" s="246"/>
      <c r="G32" s="246"/>
      <c r="H32" s="246"/>
      <c r="I32" s="246"/>
    </row>
    <row r="33" spans="1:9" ht="24">
      <c r="A33" s="246"/>
      <c r="B33" s="272" t="s">
        <v>110</v>
      </c>
      <c r="C33" s="272"/>
      <c r="D33" s="259"/>
      <c r="E33" s="246"/>
      <c r="F33" s="246"/>
      <c r="G33" s="246"/>
      <c r="H33" s="246"/>
      <c r="I33" s="246"/>
    </row>
    <row r="34" spans="1:9" ht="24">
      <c r="A34" s="246"/>
      <c r="B34" s="272"/>
      <c r="C34" s="272"/>
      <c r="D34" s="259"/>
      <c r="E34" s="246"/>
      <c r="F34" s="246"/>
      <c r="G34" s="246"/>
      <c r="H34" s="246"/>
      <c r="I34" s="247"/>
    </row>
    <row r="35" spans="1:9" ht="25.5" customHeight="1">
      <c r="A35" s="246"/>
      <c r="B35" s="272"/>
      <c r="C35" s="272"/>
      <c r="D35" s="259"/>
      <c r="E35" s="246"/>
      <c r="F35" s="246"/>
      <c r="G35" s="246"/>
      <c r="H35" s="246"/>
      <c r="I35" s="247"/>
    </row>
    <row r="36" spans="1:9" ht="23.25">
      <c r="A36" s="341" t="s">
        <v>50</v>
      </c>
      <c r="B36" s="342"/>
      <c r="C36" s="112"/>
      <c r="D36" s="46"/>
      <c r="E36" s="33"/>
      <c r="F36" s="34"/>
      <c r="G36" s="46"/>
      <c r="H36" s="34"/>
      <c r="I36" s="34"/>
    </row>
  </sheetData>
  <sheetProtection/>
  <mergeCells count="7">
    <mergeCell ref="A36:B36"/>
    <mergeCell ref="A2:I2"/>
    <mergeCell ref="A3:I3"/>
    <mergeCell ref="A4:I4"/>
    <mergeCell ref="A9:A10"/>
    <mergeCell ref="B9:B10"/>
    <mergeCell ref="C9:C10"/>
  </mergeCells>
  <printOptions horizontalCentered="1"/>
  <pageMargins left="0.3937007874015748" right="0.3937007874015748" top="0.7086614173228347" bottom="0.7086614173228347" header="0.5118110236220472" footer="0.1968503937007874"/>
  <pageSetup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Z78"/>
  <sheetViews>
    <sheetView tabSelected="1" view="pageBreakPreview" zoomScaleSheetLayoutView="100" zoomScalePageLayoutView="0" workbookViewId="0" topLeftCell="A37">
      <selection activeCell="D15" sqref="D15"/>
    </sheetView>
  </sheetViews>
  <sheetFormatPr defaultColWidth="13.00390625" defaultRowHeight="12.75"/>
  <cols>
    <col min="1" max="1" width="8.8515625" style="228" customWidth="1"/>
    <col min="2" max="2" width="56.7109375" style="228" customWidth="1"/>
    <col min="3" max="3" width="12.00390625" style="228" customWidth="1"/>
    <col min="4" max="5" width="17.421875" style="228" customWidth="1"/>
    <col min="6" max="6" width="38.28125" style="228" customWidth="1"/>
    <col min="7" max="16384" width="13.00390625" style="228" customWidth="1"/>
  </cols>
  <sheetData>
    <row r="1" spans="1:6" ht="24">
      <c r="A1" s="227" t="s">
        <v>343</v>
      </c>
      <c r="F1" s="229" t="s">
        <v>260</v>
      </c>
    </row>
    <row r="2" spans="1:6" ht="24">
      <c r="A2" s="331" t="s">
        <v>363</v>
      </c>
      <c r="B2" s="331"/>
      <c r="C2" s="331"/>
      <c r="D2" s="331"/>
      <c r="E2" s="331"/>
      <c r="F2" s="331"/>
    </row>
    <row r="3" spans="1:26" ht="18" customHeight="1">
      <c r="A3" s="332" t="s">
        <v>349</v>
      </c>
      <c r="B3" s="332"/>
      <c r="C3" s="332"/>
      <c r="D3" s="332"/>
      <c r="E3" s="332"/>
      <c r="F3" s="332"/>
      <c r="G3" s="234"/>
      <c r="H3" s="234"/>
      <c r="I3" s="231"/>
      <c r="J3" s="231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19" ht="21.75" customHeight="1">
      <c r="A4" s="228" t="s">
        <v>54</v>
      </c>
      <c r="B4" s="228" t="s">
        <v>55</v>
      </c>
      <c r="D4" s="233"/>
      <c r="E4" s="233"/>
      <c r="F4" s="234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19" ht="21.75" customHeight="1">
      <c r="A5" s="228" t="s">
        <v>56</v>
      </c>
      <c r="B5" s="228" t="s">
        <v>55</v>
      </c>
      <c r="D5" s="233"/>
      <c r="E5" s="233"/>
      <c r="F5" s="234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</row>
    <row r="6" spans="1:19" ht="21.75" customHeight="1">
      <c r="A6" s="228" t="s">
        <v>57</v>
      </c>
      <c r="B6" s="228" t="s">
        <v>55</v>
      </c>
      <c r="D6" s="233"/>
      <c r="E6" s="233"/>
      <c r="F6" s="234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6" ht="24" customHeight="1">
      <c r="A7" s="336" t="s">
        <v>62</v>
      </c>
      <c r="B7" s="333" t="s">
        <v>265</v>
      </c>
      <c r="C7" s="333" t="s">
        <v>348</v>
      </c>
      <c r="D7" s="238" t="s">
        <v>60</v>
      </c>
      <c r="E7" s="239" t="s">
        <v>61</v>
      </c>
      <c r="F7" s="238" t="s">
        <v>259</v>
      </c>
    </row>
    <row r="8" spans="1:6" s="283" customFormat="1" ht="24">
      <c r="A8" s="337"/>
      <c r="B8" s="337"/>
      <c r="C8" s="335"/>
      <c r="D8" s="266" t="s">
        <v>354</v>
      </c>
      <c r="E8" s="266" t="s">
        <v>359</v>
      </c>
      <c r="F8" s="243"/>
    </row>
    <row r="9" spans="1:6" s="283" customFormat="1" ht="24">
      <c r="A9" s="289"/>
      <c r="B9" s="291" t="s">
        <v>351</v>
      </c>
      <c r="C9" s="290"/>
      <c r="D9" s="292">
        <f>+D12+D16+D19+D22+D26+D29+D32+D36+D40+D44+D47+D50+D53+D56+D59+D63+D67</f>
        <v>0</v>
      </c>
      <c r="E9" s="292">
        <f>+E12+E16+E19+E22+E26+E29+E32+E36+E40+E44+E47+E50+E53+E56+E59+E63+E67</f>
        <v>0</v>
      </c>
      <c r="F9" s="289"/>
    </row>
    <row r="10" spans="1:6" ht="21.75" customHeight="1">
      <c r="A10" s="246">
        <v>1</v>
      </c>
      <c r="B10" s="270" t="s">
        <v>112</v>
      </c>
      <c r="C10" s="270"/>
      <c r="D10" s="246"/>
      <c r="E10" s="246"/>
      <c r="F10" s="246"/>
    </row>
    <row r="11" spans="1:6" ht="21.75" customHeight="1">
      <c r="A11" s="246"/>
      <c r="B11" s="270" t="s">
        <v>210</v>
      </c>
      <c r="C11" s="270"/>
      <c r="D11" s="246"/>
      <c r="E11" s="246"/>
      <c r="F11" s="246"/>
    </row>
    <row r="12" spans="1:6" ht="21.75" customHeight="1">
      <c r="A12" s="246"/>
      <c r="B12" s="270" t="s">
        <v>211</v>
      </c>
      <c r="C12" s="270"/>
      <c r="D12" s="246">
        <f>SUM(D13:D14)</f>
        <v>0</v>
      </c>
      <c r="E12" s="246">
        <f>SUM(E13:E14)</f>
        <v>0</v>
      </c>
      <c r="F12" s="246"/>
    </row>
    <row r="13" spans="1:6" ht="21.75" customHeight="1">
      <c r="A13" s="246"/>
      <c r="B13" s="273" t="s">
        <v>215</v>
      </c>
      <c r="C13" s="273"/>
      <c r="D13" s="246"/>
      <c r="E13" s="246"/>
      <c r="F13" s="246"/>
    </row>
    <row r="14" spans="1:6" s="227" customFormat="1" ht="21.75" customHeight="1">
      <c r="A14" s="246"/>
      <c r="B14" s="273" t="s">
        <v>216</v>
      </c>
      <c r="C14" s="273"/>
      <c r="D14" s="246"/>
      <c r="E14" s="246"/>
      <c r="F14" s="246"/>
    </row>
    <row r="15" spans="1:6" s="227" customFormat="1" ht="21.75" customHeight="1">
      <c r="A15" s="246"/>
      <c r="B15" s="270" t="s">
        <v>212</v>
      </c>
      <c r="C15" s="270"/>
      <c r="D15" s="246"/>
      <c r="E15" s="246"/>
      <c r="F15" s="246"/>
    </row>
    <row r="16" spans="1:6" s="227" customFormat="1" ht="21.75" customHeight="1">
      <c r="A16" s="246"/>
      <c r="B16" s="270" t="s">
        <v>233</v>
      </c>
      <c r="C16" s="270"/>
      <c r="D16" s="246">
        <f>SUM(D17:D18)</f>
        <v>0</v>
      </c>
      <c r="E16" s="246">
        <f>SUM(E17:E18)</f>
        <v>0</v>
      </c>
      <c r="F16" s="246"/>
    </row>
    <row r="17" spans="1:6" s="227" customFormat="1" ht="21.75" customHeight="1">
      <c r="A17" s="246"/>
      <c r="B17" s="273" t="s">
        <v>215</v>
      </c>
      <c r="C17" s="273"/>
      <c r="D17" s="246"/>
      <c r="E17" s="246"/>
      <c r="F17" s="246"/>
    </row>
    <row r="18" spans="1:6" s="227" customFormat="1" ht="21.75" customHeight="1">
      <c r="A18" s="246"/>
      <c r="B18" s="273" t="s">
        <v>216</v>
      </c>
      <c r="C18" s="273"/>
      <c r="D18" s="246"/>
      <c r="E18" s="246"/>
      <c r="F18" s="246"/>
    </row>
    <row r="19" spans="1:6" s="227" customFormat="1" ht="21.75" customHeight="1">
      <c r="A19" s="246"/>
      <c r="B19" s="270" t="s">
        <v>234</v>
      </c>
      <c r="C19" s="270"/>
      <c r="D19" s="246">
        <f>SUM(D20:D21)</f>
        <v>0</v>
      </c>
      <c r="E19" s="246">
        <f>SUM(E20:E21)</f>
        <v>0</v>
      </c>
      <c r="F19" s="246"/>
    </row>
    <row r="20" spans="1:6" s="227" customFormat="1" ht="21.75" customHeight="1">
      <c r="A20" s="246"/>
      <c r="B20" s="273" t="s">
        <v>215</v>
      </c>
      <c r="C20" s="273"/>
      <c r="D20" s="246"/>
      <c r="E20" s="246"/>
      <c r="F20" s="246"/>
    </row>
    <row r="21" spans="1:6" s="227" customFormat="1" ht="21.75" customHeight="1">
      <c r="A21" s="246"/>
      <c r="B21" s="273" t="s">
        <v>216</v>
      </c>
      <c r="C21" s="273"/>
      <c r="D21" s="246"/>
      <c r="E21" s="246"/>
      <c r="F21" s="246"/>
    </row>
    <row r="22" spans="1:6" s="227" customFormat="1" ht="21.75" customHeight="1">
      <c r="A22" s="246"/>
      <c r="B22" s="270" t="s">
        <v>235</v>
      </c>
      <c r="C22" s="270"/>
      <c r="D22" s="246"/>
      <c r="E22" s="246"/>
      <c r="F22" s="246"/>
    </row>
    <row r="23" spans="1:6" s="227" customFormat="1" ht="21.75" customHeight="1">
      <c r="A23" s="246"/>
      <c r="B23" s="273" t="s">
        <v>215</v>
      </c>
      <c r="C23" s="273"/>
      <c r="D23" s="246"/>
      <c r="E23" s="246"/>
      <c r="F23" s="246"/>
    </row>
    <row r="24" spans="1:6" s="227" customFormat="1" ht="21.75" customHeight="1">
      <c r="A24" s="246"/>
      <c r="B24" s="273" t="s">
        <v>216</v>
      </c>
      <c r="C24" s="273"/>
      <c r="D24" s="246"/>
      <c r="E24" s="246"/>
      <c r="F24" s="246"/>
    </row>
    <row r="25" spans="1:6" s="227" customFormat="1" ht="21.75" customHeight="1">
      <c r="A25" s="246"/>
      <c r="B25" s="270" t="s">
        <v>213</v>
      </c>
      <c r="C25" s="270"/>
      <c r="D25" s="246"/>
      <c r="E25" s="246"/>
      <c r="F25" s="246"/>
    </row>
    <row r="26" spans="1:6" s="227" customFormat="1" ht="21.75" customHeight="1">
      <c r="A26" s="246"/>
      <c r="B26" s="270" t="s">
        <v>214</v>
      </c>
      <c r="C26" s="270"/>
      <c r="D26" s="246">
        <f>SUM(D27:D28)</f>
        <v>0</v>
      </c>
      <c r="E26" s="246">
        <f>SUM(E27:E28)</f>
        <v>0</v>
      </c>
      <c r="F26" s="246"/>
    </row>
    <row r="27" spans="1:6" s="227" customFormat="1" ht="21.75" customHeight="1">
      <c r="A27" s="246"/>
      <c r="B27" s="273" t="s">
        <v>215</v>
      </c>
      <c r="C27" s="273"/>
      <c r="D27" s="246"/>
      <c r="E27" s="246"/>
      <c r="F27" s="246"/>
    </row>
    <row r="28" spans="1:6" s="227" customFormat="1" ht="21.75" customHeight="1">
      <c r="A28" s="246"/>
      <c r="B28" s="273" t="s">
        <v>216</v>
      </c>
      <c r="C28" s="273"/>
      <c r="D28" s="246"/>
      <c r="E28" s="246"/>
      <c r="F28" s="246"/>
    </row>
    <row r="29" spans="1:6" s="227" customFormat="1" ht="21.75" customHeight="1">
      <c r="A29" s="246"/>
      <c r="B29" s="270" t="s">
        <v>236</v>
      </c>
      <c r="C29" s="270"/>
      <c r="D29" s="246">
        <f>SUM(D30:D31)</f>
        <v>0</v>
      </c>
      <c r="E29" s="246">
        <f>SUM(E30:E31)</f>
        <v>0</v>
      </c>
      <c r="F29" s="246"/>
    </row>
    <row r="30" spans="1:6" s="227" customFormat="1" ht="21.75" customHeight="1">
      <c r="A30" s="246"/>
      <c r="B30" s="273" t="s">
        <v>215</v>
      </c>
      <c r="C30" s="273"/>
      <c r="D30" s="246"/>
      <c r="E30" s="246"/>
      <c r="F30" s="246"/>
    </row>
    <row r="31" spans="1:6" s="227" customFormat="1" ht="21.75" customHeight="1">
      <c r="A31" s="246"/>
      <c r="B31" s="273" t="s">
        <v>216</v>
      </c>
      <c r="C31" s="273"/>
      <c r="D31" s="246"/>
      <c r="E31" s="246"/>
      <c r="F31" s="246"/>
    </row>
    <row r="32" spans="1:6" s="227" customFormat="1" ht="21.75" customHeight="1">
      <c r="A32" s="246"/>
      <c r="B32" s="270" t="s">
        <v>237</v>
      </c>
      <c r="C32" s="270"/>
      <c r="D32" s="246">
        <f>SUM(D33:D34)</f>
        <v>0</v>
      </c>
      <c r="E32" s="246">
        <f>SUM(E33:E34)</f>
        <v>0</v>
      </c>
      <c r="F32" s="246"/>
    </row>
    <row r="33" spans="1:6" s="227" customFormat="1" ht="21.75" customHeight="1">
      <c r="A33" s="246"/>
      <c r="B33" s="273" t="s">
        <v>215</v>
      </c>
      <c r="C33" s="273"/>
      <c r="D33" s="246"/>
      <c r="E33" s="246"/>
      <c r="F33" s="246"/>
    </row>
    <row r="34" spans="1:6" s="227" customFormat="1" ht="21.75" customHeight="1">
      <c r="A34" s="246"/>
      <c r="B34" s="273" t="s">
        <v>216</v>
      </c>
      <c r="C34" s="273"/>
      <c r="D34" s="246"/>
      <c r="E34" s="246"/>
      <c r="F34" s="246"/>
    </row>
    <row r="35" spans="1:6" s="227" customFormat="1" ht="21.75" customHeight="1">
      <c r="A35" s="246"/>
      <c r="B35" s="270" t="s">
        <v>217</v>
      </c>
      <c r="C35" s="270"/>
      <c r="D35" s="246"/>
      <c r="E35" s="246"/>
      <c r="F35" s="246"/>
    </row>
    <row r="36" spans="1:6" s="227" customFormat="1" ht="21.75" customHeight="1">
      <c r="A36" s="246"/>
      <c r="B36" s="270" t="s">
        <v>218</v>
      </c>
      <c r="C36" s="270"/>
      <c r="D36" s="246">
        <f>SUM(D37:D38)</f>
        <v>0</v>
      </c>
      <c r="E36" s="246">
        <f>SUM(E37:E38)</f>
        <v>0</v>
      </c>
      <c r="F36" s="246"/>
    </row>
    <row r="37" spans="1:6" s="227" customFormat="1" ht="21.75" customHeight="1">
      <c r="A37" s="246"/>
      <c r="B37" s="273" t="s">
        <v>215</v>
      </c>
      <c r="C37" s="273"/>
      <c r="D37" s="246"/>
      <c r="E37" s="246"/>
      <c r="F37" s="246"/>
    </row>
    <row r="38" spans="1:6" s="227" customFormat="1" ht="21.75" customHeight="1">
      <c r="A38" s="246"/>
      <c r="B38" s="273" t="s">
        <v>216</v>
      </c>
      <c r="C38" s="273"/>
      <c r="D38" s="246"/>
      <c r="E38" s="246"/>
      <c r="F38" s="246"/>
    </row>
    <row r="39" spans="1:6" s="227" customFormat="1" ht="21.75" customHeight="1">
      <c r="A39" s="246"/>
      <c r="B39" s="270" t="s">
        <v>219</v>
      </c>
      <c r="C39" s="270"/>
      <c r="D39" s="246"/>
      <c r="E39" s="246"/>
      <c r="F39" s="246"/>
    </row>
    <row r="40" spans="1:6" s="227" customFormat="1" ht="21.75" customHeight="1">
      <c r="A40" s="246"/>
      <c r="B40" s="270" t="s">
        <v>220</v>
      </c>
      <c r="C40" s="270"/>
      <c r="D40" s="246">
        <f>SUM(D41:D42)</f>
        <v>0</v>
      </c>
      <c r="E40" s="246">
        <f>SUM(E41:E42)</f>
        <v>0</v>
      </c>
      <c r="F40" s="246"/>
    </row>
    <row r="41" spans="1:6" s="227" customFormat="1" ht="21.75" customHeight="1">
      <c r="A41" s="246"/>
      <c r="B41" s="273" t="s">
        <v>215</v>
      </c>
      <c r="C41" s="273"/>
      <c r="D41" s="246"/>
      <c r="E41" s="246"/>
      <c r="F41" s="246"/>
    </row>
    <row r="42" spans="1:6" s="227" customFormat="1" ht="21.75" customHeight="1">
      <c r="A42" s="246"/>
      <c r="B42" s="273" t="s">
        <v>216</v>
      </c>
      <c r="C42" s="273"/>
      <c r="D42" s="246"/>
      <c r="E42" s="246"/>
      <c r="F42" s="246"/>
    </row>
    <row r="43" spans="1:6" s="227" customFormat="1" ht="21.75" customHeight="1">
      <c r="A43" s="246"/>
      <c r="B43" s="270" t="s">
        <v>221</v>
      </c>
      <c r="C43" s="270"/>
      <c r="D43" s="246"/>
      <c r="E43" s="246"/>
      <c r="F43" s="246"/>
    </row>
    <row r="44" spans="1:6" s="227" customFormat="1" ht="21.75" customHeight="1">
      <c r="A44" s="246"/>
      <c r="B44" s="270" t="s">
        <v>222</v>
      </c>
      <c r="C44" s="270"/>
      <c r="D44" s="246">
        <f>SUM(D45:D46)</f>
        <v>0</v>
      </c>
      <c r="E44" s="246">
        <f>SUM(E45:E46)</f>
        <v>0</v>
      </c>
      <c r="F44" s="246"/>
    </row>
    <row r="45" spans="1:6" s="227" customFormat="1" ht="21.75" customHeight="1">
      <c r="A45" s="246"/>
      <c r="B45" s="273" t="s">
        <v>215</v>
      </c>
      <c r="C45" s="273"/>
      <c r="D45" s="246"/>
      <c r="E45" s="246"/>
      <c r="F45" s="246"/>
    </row>
    <row r="46" spans="1:6" s="227" customFormat="1" ht="21.75" customHeight="1">
      <c r="A46" s="246"/>
      <c r="B46" s="270" t="s">
        <v>223</v>
      </c>
      <c r="C46" s="270"/>
      <c r="D46" s="246"/>
      <c r="E46" s="246"/>
      <c r="F46" s="246"/>
    </row>
    <row r="47" spans="1:6" s="227" customFormat="1" ht="21.75" customHeight="1">
      <c r="A47" s="246"/>
      <c r="B47" s="270" t="s">
        <v>224</v>
      </c>
      <c r="C47" s="270"/>
      <c r="D47" s="246">
        <f>SUM(D48:D49)</f>
        <v>0</v>
      </c>
      <c r="E47" s="246">
        <f>SUM(E48:E49)</f>
        <v>0</v>
      </c>
      <c r="F47" s="246"/>
    </row>
    <row r="48" spans="1:6" s="227" customFormat="1" ht="21.75" customHeight="1">
      <c r="A48" s="246"/>
      <c r="B48" s="273" t="s">
        <v>215</v>
      </c>
      <c r="C48" s="273"/>
      <c r="D48" s="246"/>
      <c r="E48" s="246"/>
      <c r="F48" s="246"/>
    </row>
    <row r="49" spans="1:6" s="227" customFormat="1" ht="21.75" customHeight="1">
      <c r="A49" s="246"/>
      <c r="B49" s="273" t="s">
        <v>216</v>
      </c>
      <c r="C49" s="273"/>
      <c r="D49" s="246"/>
      <c r="E49" s="246"/>
      <c r="F49" s="246"/>
    </row>
    <row r="50" spans="1:6" s="227" customFormat="1" ht="21.75" customHeight="1">
      <c r="A50" s="246"/>
      <c r="B50" s="270" t="s">
        <v>225</v>
      </c>
      <c r="C50" s="270"/>
      <c r="D50" s="246">
        <f>SUM(D51:D52)</f>
        <v>0</v>
      </c>
      <c r="E50" s="246">
        <f>SUM(E51:E52)</f>
        <v>0</v>
      </c>
      <c r="F50" s="246"/>
    </row>
    <row r="51" spans="1:6" s="227" customFormat="1" ht="21.75" customHeight="1">
      <c r="A51" s="246"/>
      <c r="B51" s="273" t="s">
        <v>215</v>
      </c>
      <c r="C51" s="273"/>
      <c r="D51" s="246"/>
      <c r="E51" s="246"/>
      <c r="F51" s="246"/>
    </row>
    <row r="52" spans="1:6" s="227" customFormat="1" ht="21.75" customHeight="1">
      <c r="A52" s="246"/>
      <c r="B52" s="273" t="s">
        <v>216</v>
      </c>
      <c r="C52" s="273"/>
      <c r="D52" s="246"/>
      <c r="E52" s="246"/>
      <c r="F52" s="246"/>
    </row>
    <row r="53" spans="1:6" s="227" customFormat="1" ht="21.75" customHeight="1">
      <c r="A53" s="246"/>
      <c r="B53" s="270" t="s">
        <v>226</v>
      </c>
      <c r="C53" s="270"/>
      <c r="D53" s="246">
        <f>SUM(D54:D55)</f>
        <v>0</v>
      </c>
      <c r="E53" s="246">
        <f>SUM(E54:E55)</f>
        <v>0</v>
      </c>
      <c r="F53" s="246"/>
    </row>
    <row r="54" spans="1:6" s="227" customFormat="1" ht="21.75" customHeight="1">
      <c r="A54" s="246"/>
      <c r="B54" s="273" t="s">
        <v>215</v>
      </c>
      <c r="C54" s="273"/>
      <c r="D54" s="246"/>
      <c r="E54" s="246"/>
      <c r="F54" s="246"/>
    </row>
    <row r="55" spans="1:6" s="227" customFormat="1" ht="21.75" customHeight="1">
      <c r="A55" s="246"/>
      <c r="B55" s="273" t="s">
        <v>216</v>
      </c>
      <c r="C55" s="273"/>
      <c r="D55" s="246"/>
      <c r="E55" s="246"/>
      <c r="F55" s="246"/>
    </row>
    <row r="56" spans="1:6" s="227" customFormat="1" ht="21.75" customHeight="1">
      <c r="A56" s="246"/>
      <c r="B56" s="274" t="s">
        <v>227</v>
      </c>
      <c r="C56" s="275"/>
      <c r="D56" s="246">
        <f>SUM(D57:D58)</f>
        <v>0</v>
      </c>
      <c r="E56" s="246">
        <f>SUM(E57:E58)</f>
        <v>0</v>
      </c>
      <c r="F56" s="246"/>
    </row>
    <row r="57" spans="1:6" s="227" customFormat="1" ht="21.75" customHeight="1">
      <c r="A57" s="246"/>
      <c r="B57" s="273" t="s">
        <v>215</v>
      </c>
      <c r="C57" s="273"/>
      <c r="D57" s="246"/>
      <c r="E57" s="246"/>
      <c r="F57" s="246"/>
    </row>
    <row r="58" spans="1:6" s="227" customFormat="1" ht="21.75" customHeight="1">
      <c r="A58" s="246"/>
      <c r="B58" s="273" t="s">
        <v>216</v>
      </c>
      <c r="C58" s="273"/>
      <c r="D58" s="246"/>
      <c r="E58" s="246"/>
      <c r="F58" s="246"/>
    </row>
    <row r="59" spans="1:6" s="227" customFormat="1" ht="21.75" customHeight="1">
      <c r="A59" s="246"/>
      <c r="B59" s="276" t="s">
        <v>228</v>
      </c>
      <c r="C59" s="277"/>
      <c r="D59" s="246">
        <f>SUM(D60:D61)</f>
        <v>0</v>
      </c>
      <c r="E59" s="246">
        <f>SUM(E60:E61)</f>
        <v>0</v>
      </c>
      <c r="F59" s="246"/>
    </row>
    <row r="60" spans="1:6" s="227" customFormat="1" ht="21.75" customHeight="1">
      <c r="A60" s="246"/>
      <c r="B60" s="273" t="s">
        <v>215</v>
      </c>
      <c r="C60" s="273"/>
      <c r="D60" s="246"/>
      <c r="E60" s="246"/>
      <c r="F60" s="246"/>
    </row>
    <row r="61" spans="1:6" s="227" customFormat="1" ht="21.75" customHeight="1">
      <c r="A61" s="246"/>
      <c r="B61" s="273" t="s">
        <v>216</v>
      </c>
      <c r="C61" s="273"/>
      <c r="D61" s="246"/>
      <c r="E61" s="246"/>
      <c r="F61" s="246"/>
    </row>
    <row r="62" spans="1:6" s="227" customFormat="1" ht="21.75" customHeight="1">
      <c r="A62" s="246"/>
      <c r="B62" s="278" t="s">
        <v>229</v>
      </c>
      <c r="C62" s="278"/>
      <c r="D62" s="246"/>
      <c r="E62" s="246"/>
      <c r="F62" s="246"/>
    </row>
    <row r="63" spans="1:6" s="227" customFormat="1" ht="21.75" customHeight="1">
      <c r="A63" s="246"/>
      <c r="B63" s="279" t="s">
        <v>230</v>
      </c>
      <c r="C63" s="277"/>
      <c r="D63" s="246">
        <f>SUM(D64:D65)</f>
        <v>0</v>
      </c>
      <c r="E63" s="246">
        <f>SUM(E64:E65)</f>
        <v>0</v>
      </c>
      <c r="F63" s="246"/>
    </row>
    <row r="64" spans="1:6" s="227" customFormat="1" ht="21.75" customHeight="1">
      <c r="A64" s="246"/>
      <c r="B64" s="273" t="s">
        <v>215</v>
      </c>
      <c r="C64" s="273"/>
      <c r="D64" s="246"/>
      <c r="E64" s="246"/>
      <c r="F64" s="246"/>
    </row>
    <row r="65" spans="1:6" s="227" customFormat="1" ht="21.75" customHeight="1">
      <c r="A65" s="246"/>
      <c r="B65" s="273" t="s">
        <v>216</v>
      </c>
      <c r="C65" s="273"/>
      <c r="D65" s="246"/>
      <c r="E65" s="246"/>
      <c r="F65" s="246"/>
    </row>
    <row r="66" spans="1:6" s="227" customFormat="1" ht="21.75" customHeight="1">
      <c r="A66" s="246"/>
      <c r="B66" s="278" t="s">
        <v>231</v>
      </c>
      <c r="C66" s="278"/>
      <c r="D66" s="246"/>
      <c r="E66" s="246"/>
      <c r="F66" s="246"/>
    </row>
    <row r="67" spans="1:6" s="227" customFormat="1" ht="21.75" customHeight="1">
      <c r="A67" s="246"/>
      <c r="B67" s="278" t="s">
        <v>232</v>
      </c>
      <c r="C67" s="278"/>
      <c r="D67" s="246">
        <f>SUM(D68:D69)</f>
        <v>0</v>
      </c>
      <c r="E67" s="246">
        <f>SUM(E68:E69)</f>
        <v>0</v>
      </c>
      <c r="F67" s="246"/>
    </row>
    <row r="68" spans="1:6" ht="21.75" customHeight="1">
      <c r="A68" s="246"/>
      <c r="B68" s="273" t="s">
        <v>215</v>
      </c>
      <c r="C68" s="273"/>
      <c r="D68" s="246"/>
      <c r="E68" s="246"/>
      <c r="F68" s="246"/>
    </row>
    <row r="69" spans="1:6" ht="21.75" customHeight="1">
      <c r="A69" s="246"/>
      <c r="B69" s="273" t="s">
        <v>216</v>
      </c>
      <c r="C69" s="273"/>
      <c r="D69" s="246"/>
      <c r="E69" s="246"/>
      <c r="F69" s="246"/>
    </row>
    <row r="70" spans="1:6" ht="21.75" customHeight="1">
      <c r="A70" s="246"/>
      <c r="B70" s="273"/>
      <c r="C70" s="273"/>
      <c r="D70" s="246"/>
      <c r="E70" s="246"/>
      <c r="F70" s="246"/>
    </row>
    <row r="71" spans="1:6" s="283" customFormat="1" ht="24">
      <c r="A71" s="289"/>
      <c r="B71" s="291" t="s">
        <v>352</v>
      </c>
      <c r="C71" s="290"/>
      <c r="D71" s="292">
        <f>SUM(D73:D76)</f>
        <v>0</v>
      </c>
      <c r="E71" s="292">
        <f>SUM(E73:E76)</f>
        <v>0</v>
      </c>
      <c r="F71" s="289"/>
    </row>
    <row r="72" spans="1:6" ht="21.75" customHeight="1">
      <c r="A72" s="246">
        <v>2</v>
      </c>
      <c r="B72" s="278" t="s">
        <v>263</v>
      </c>
      <c r="C72" s="280"/>
      <c r="D72" s="246">
        <f>SUM(D73:D76)</f>
        <v>0</v>
      </c>
      <c r="E72" s="246">
        <f>SUM(E73:E76)</f>
        <v>0</v>
      </c>
      <c r="F72" s="246"/>
    </row>
    <row r="73" spans="1:6" ht="21.75" customHeight="1">
      <c r="A73" s="246"/>
      <c r="B73" s="280" t="s">
        <v>113</v>
      </c>
      <c r="C73" s="280"/>
      <c r="D73" s="246"/>
      <c r="E73" s="246"/>
      <c r="F73" s="246"/>
    </row>
    <row r="74" spans="1:6" ht="21.75" customHeight="1">
      <c r="A74" s="246"/>
      <c r="B74" s="280" t="s">
        <v>114</v>
      </c>
      <c r="C74" s="280"/>
      <c r="D74" s="246"/>
      <c r="E74" s="246"/>
      <c r="F74" s="246"/>
    </row>
    <row r="75" spans="1:6" ht="21.75" customHeight="1">
      <c r="A75" s="246"/>
      <c r="B75" s="280" t="s">
        <v>115</v>
      </c>
      <c r="C75" s="280"/>
      <c r="D75" s="246"/>
      <c r="E75" s="246"/>
      <c r="F75" s="246"/>
    </row>
    <row r="76" spans="1:6" ht="21.75" customHeight="1">
      <c r="A76" s="246"/>
      <c r="B76" s="280" t="s">
        <v>116</v>
      </c>
      <c r="C76" s="280"/>
      <c r="D76" s="246"/>
      <c r="E76" s="246"/>
      <c r="F76" s="246"/>
    </row>
    <row r="77" spans="1:6" ht="21.75" customHeight="1">
      <c r="A77" s="346" t="s">
        <v>51</v>
      </c>
      <c r="B77" s="347"/>
      <c r="C77" s="281"/>
      <c r="D77" s="253">
        <f>SUM(D12+D16+D19+D26+D29+D32+D36+D40+D44+D47+D50+D53+D56+D59+D63+D67+D72)</f>
        <v>0</v>
      </c>
      <c r="E77" s="253">
        <f>SUM(E12+E16+E19+E26+E29+E32+E36+E40+E44+E47+E50+E53+E56+E59+E63+E67+E72)</f>
        <v>0</v>
      </c>
      <c r="F77" s="261"/>
    </row>
    <row r="78" spans="1:6" ht="21.75" customHeight="1">
      <c r="A78" s="284"/>
      <c r="B78" s="285"/>
      <c r="C78" s="285"/>
      <c r="D78" s="286"/>
      <c r="E78" s="286"/>
      <c r="F78" s="232"/>
    </row>
  </sheetData>
  <sheetProtection/>
  <mergeCells count="6">
    <mergeCell ref="A2:F2"/>
    <mergeCell ref="A3:F3"/>
    <mergeCell ref="A7:A8"/>
    <mergeCell ref="B7:B8"/>
    <mergeCell ref="C7:C8"/>
    <mergeCell ref="A77:B77"/>
  </mergeCells>
  <printOptions horizontalCentered="1"/>
  <pageMargins left="0.3937007874015748" right="0.1968503937007874" top="0.3937007874015748" bottom="0.2755905511811024" header="0.31496062992125984" footer="0.2362204724409449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Z16"/>
  <sheetViews>
    <sheetView view="pageBreakPreview" zoomScale="110" zoomScaleSheetLayoutView="110" zoomScalePageLayoutView="0" workbookViewId="0" topLeftCell="A1">
      <selection activeCell="B11" sqref="B11"/>
    </sheetView>
  </sheetViews>
  <sheetFormatPr defaultColWidth="13.00390625" defaultRowHeight="12.75"/>
  <cols>
    <col min="1" max="1" width="15.00390625" style="228" customWidth="1"/>
    <col min="2" max="2" width="71.00390625" style="228" customWidth="1"/>
    <col min="3" max="3" width="14.421875" style="228" customWidth="1"/>
    <col min="4" max="5" width="17.421875" style="228" customWidth="1"/>
    <col min="6" max="6" width="67.00390625" style="228" customWidth="1"/>
    <col min="7" max="16384" width="13.00390625" style="228" customWidth="1"/>
  </cols>
  <sheetData>
    <row r="1" spans="1:6" ht="24">
      <c r="A1" s="227" t="s">
        <v>343</v>
      </c>
      <c r="F1" s="229" t="s">
        <v>117</v>
      </c>
    </row>
    <row r="2" spans="1:6" ht="24">
      <c r="A2" s="287" t="s">
        <v>350</v>
      </c>
      <c r="B2" s="287"/>
      <c r="C2" s="287"/>
      <c r="D2" s="287"/>
      <c r="E2" s="287"/>
      <c r="F2" s="233"/>
    </row>
    <row r="3" spans="1:26" ht="18" customHeight="1">
      <c r="A3" s="233" t="s">
        <v>349</v>
      </c>
      <c r="B3" s="233"/>
      <c r="C3" s="233"/>
      <c r="D3" s="233"/>
      <c r="E3" s="233"/>
      <c r="F3" s="233"/>
      <c r="G3" s="234"/>
      <c r="H3" s="234"/>
      <c r="I3" s="231"/>
      <c r="J3" s="231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19" ht="18" customHeight="1">
      <c r="A4" s="228" t="s">
        <v>54</v>
      </c>
      <c r="B4" s="228" t="s">
        <v>55</v>
      </c>
      <c r="D4" s="233"/>
      <c r="E4" s="233"/>
      <c r="F4" s="234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19" ht="18" customHeight="1">
      <c r="A5" s="228" t="s">
        <v>56</v>
      </c>
      <c r="B5" s="228" t="s">
        <v>55</v>
      </c>
      <c r="D5" s="233"/>
      <c r="E5" s="233"/>
      <c r="F5" s="234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</row>
    <row r="6" spans="1:19" ht="18" customHeight="1">
      <c r="A6" s="228" t="s">
        <v>57</v>
      </c>
      <c r="B6" s="228" t="s">
        <v>55</v>
      </c>
      <c r="D6" s="233"/>
      <c r="E6" s="233"/>
      <c r="F6" s="234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2:6" ht="18.75" customHeight="1">
      <c r="B7" s="282"/>
      <c r="C7" s="288"/>
      <c r="F7" s="229" t="s">
        <v>58</v>
      </c>
    </row>
    <row r="8" spans="1:6" ht="24" customHeight="1">
      <c r="A8" s="238" t="s">
        <v>62</v>
      </c>
      <c r="B8" s="348"/>
      <c r="C8" s="350" t="s">
        <v>348</v>
      </c>
      <c r="D8" s="238" t="s">
        <v>60</v>
      </c>
      <c r="E8" s="239" t="s">
        <v>61</v>
      </c>
      <c r="F8" s="238" t="s">
        <v>259</v>
      </c>
    </row>
    <row r="9" spans="1:6" s="283" customFormat="1" ht="24">
      <c r="A9" s="243"/>
      <c r="B9" s="349"/>
      <c r="C9" s="351"/>
      <c r="D9" s="266" t="s">
        <v>344</v>
      </c>
      <c r="E9" s="266" t="s">
        <v>346</v>
      </c>
      <c r="F9" s="243"/>
    </row>
    <row r="10" spans="1:6" ht="21.75" customHeight="1">
      <c r="A10" s="246">
        <v>1</v>
      </c>
      <c r="B10" s="280" t="s">
        <v>118</v>
      </c>
      <c r="C10" s="280"/>
      <c r="D10" s="246"/>
      <c r="E10" s="246"/>
      <c r="F10" s="246"/>
    </row>
    <row r="11" spans="1:6" ht="21.75" customHeight="1">
      <c r="A11" s="246"/>
      <c r="B11" s="280" t="s">
        <v>113</v>
      </c>
      <c r="C11" s="280"/>
      <c r="D11" s="246"/>
      <c r="E11" s="246"/>
      <c r="F11" s="246"/>
    </row>
    <row r="12" spans="1:6" ht="21.75" customHeight="1">
      <c r="A12" s="246"/>
      <c r="B12" s="280" t="s">
        <v>114</v>
      </c>
      <c r="C12" s="280"/>
      <c r="D12" s="246"/>
      <c r="E12" s="246"/>
      <c r="F12" s="246"/>
    </row>
    <row r="13" spans="1:6" ht="21.75" customHeight="1">
      <c r="A13" s="246"/>
      <c r="B13" s="280" t="s">
        <v>115</v>
      </c>
      <c r="C13" s="280"/>
      <c r="D13" s="246"/>
      <c r="E13" s="246"/>
      <c r="F13" s="246"/>
    </row>
    <row r="14" spans="1:6" s="227" customFormat="1" ht="21.75" customHeight="1">
      <c r="A14" s="246"/>
      <c r="B14" s="280" t="s">
        <v>116</v>
      </c>
      <c r="C14" s="280"/>
      <c r="D14" s="246"/>
      <c r="E14" s="246"/>
      <c r="F14" s="246"/>
    </row>
    <row r="15" spans="1:6" ht="21.75" customHeight="1">
      <c r="A15" s="246"/>
      <c r="B15" s="280"/>
      <c r="C15" s="280"/>
      <c r="D15" s="246"/>
      <c r="E15" s="246"/>
      <c r="F15" s="246"/>
    </row>
    <row r="16" spans="1:6" ht="21.75" customHeight="1">
      <c r="A16" s="346" t="s">
        <v>51</v>
      </c>
      <c r="B16" s="347"/>
      <c r="C16" s="281"/>
      <c r="D16" s="253">
        <f>SUM(D11:D15)</f>
        <v>0</v>
      </c>
      <c r="E16" s="253">
        <f>SUM(E11:E15)</f>
        <v>0</v>
      </c>
      <c r="F16" s="261"/>
    </row>
  </sheetData>
  <sheetProtection/>
  <mergeCells count="3">
    <mergeCell ref="B8:B9"/>
    <mergeCell ref="A16:B16"/>
    <mergeCell ref="C8:C9"/>
  </mergeCells>
  <printOptions horizontalCentered="1"/>
  <pageMargins left="0.3937007874015748" right="0.1968503937007874" top="0.3937007874015748" bottom="0.2755905511811024" header="0.31496062992125984" footer="0.2362204724409449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30"/>
  <sheetViews>
    <sheetView zoomScalePageLayoutView="0" workbookViewId="0" topLeftCell="A10">
      <selection activeCell="G27" sqref="G27"/>
    </sheetView>
  </sheetViews>
  <sheetFormatPr defaultColWidth="9.140625" defaultRowHeight="12.75"/>
  <cols>
    <col min="1" max="1" width="1.7109375" style="5" customWidth="1"/>
    <col min="2" max="2" width="2.00390625" style="5" customWidth="1"/>
    <col min="3" max="3" width="1.8515625" style="5" customWidth="1"/>
    <col min="4" max="4" width="2.28125" style="5" customWidth="1"/>
    <col min="5" max="5" width="3.28125" style="5" customWidth="1"/>
    <col min="6" max="6" width="46.7109375" style="5" customWidth="1"/>
    <col min="7" max="9" width="9.140625" style="3" customWidth="1"/>
    <col min="10" max="16384" width="9.140625" style="5" customWidth="1"/>
  </cols>
  <sheetData>
    <row r="1" spans="1:13" ht="24">
      <c r="A1" s="326" t="s">
        <v>46</v>
      </c>
      <c r="B1" s="326"/>
      <c r="C1" s="326"/>
      <c r="D1" s="326"/>
      <c r="E1" s="326"/>
      <c r="F1" s="326"/>
      <c r="G1" s="326"/>
      <c r="H1" s="326"/>
      <c r="I1" s="326"/>
      <c r="J1" s="6"/>
      <c r="K1" s="6"/>
      <c r="L1" s="6"/>
      <c r="M1" s="6"/>
    </row>
    <row r="2" spans="1:9" ht="24">
      <c r="A2" s="5" t="s">
        <v>32</v>
      </c>
      <c r="G2" s="2"/>
      <c r="H2" s="2"/>
      <c r="I2" s="2" t="s">
        <v>48</v>
      </c>
    </row>
    <row r="3" spans="1:9" ht="24">
      <c r="A3" s="5" t="s">
        <v>28</v>
      </c>
      <c r="G3" s="2"/>
      <c r="H3" s="2"/>
      <c r="I3" s="2" t="s">
        <v>48</v>
      </c>
    </row>
    <row r="4" spans="2:9" ht="24">
      <c r="B4" s="5" t="s">
        <v>29</v>
      </c>
      <c r="G4" s="2"/>
      <c r="H4" s="2"/>
      <c r="I4" s="2" t="s">
        <v>48</v>
      </c>
    </row>
    <row r="5" spans="3:9" ht="24">
      <c r="C5" s="5" t="s">
        <v>30</v>
      </c>
      <c r="G5" s="2"/>
      <c r="H5" s="2"/>
      <c r="I5" s="2" t="s">
        <v>48</v>
      </c>
    </row>
    <row r="6" spans="4:9" ht="24">
      <c r="D6" s="5" t="s">
        <v>3</v>
      </c>
      <c r="G6" s="2"/>
      <c r="H6" s="2"/>
      <c r="I6" s="2" t="s">
        <v>48</v>
      </c>
    </row>
    <row r="7" spans="5:9" ht="24">
      <c r="E7" s="5" t="s">
        <v>4</v>
      </c>
      <c r="G7" s="2"/>
      <c r="H7" s="2" t="s">
        <v>48</v>
      </c>
      <c r="I7" s="2"/>
    </row>
    <row r="8" spans="6:9" ht="24">
      <c r="F8" s="5" t="s">
        <v>192</v>
      </c>
      <c r="G8" s="2" t="s">
        <v>48</v>
      </c>
      <c r="H8" s="2"/>
      <c r="I8" s="2"/>
    </row>
    <row r="9" spans="6:9" ht="24">
      <c r="F9" s="5" t="s">
        <v>8</v>
      </c>
      <c r="G9" s="2" t="s">
        <v>48</v>
      </c>
      <c r="H9" s="2"/>
      <c r="I9" s="2"/>
    </row>
    <row r="10" spans="4:9" ht="24">
      <c r="D10" s="5" t="s">
        <v>6</v>
      </c>
      <c r="G10" s="2"/>
      <c r="H10" s="2"/>
      <c r="I10" s="2" t="s">
        <v>48</v>
      </c>
    </row>
    <row r="11" spans="5:9" ht="24">
      <c r="E11" s="5" t="s">
        <v>7</v>
      </c>
      <c r="G11" s="2"/>
      <c r="H11" s="2" t="s">
        <v>48</v>
      </c>
      <c r="I11" s="2"/>
    </row>
    <row r="12" spans="6:9" ht="24">
      <c r="F12" s="5" t="s">
        <v>181</v>
      </c>
      <c r="G12" s="2" t="s">
        <v>48</v>
      </c>
      <c r="H12" s="2"/>
      <c r="I12" s="2"/>
    </row>
    <row r="13" spans="5:9" ht="24">
      <c r="E13" s="5" t="s">
        <v>9</v>
      </c>
      <c r="G13" s="2"/>
      <c r="H13" s="2" t="s">
        <v>48</v>
      </c>
      <c r="I13" s="2"/>
    </row>
    <row r="14" spans="6:9" ht="24">
      <c r="F14" s="5" t="s">
        <v>10</v>
      </c>
      <c r="G14" s="2" t="s">
        <v>48</v>
      </c>
      <c r="H14" s="2"/>
      <c r="I14" s="2"/>
    </row>
    <row r="15" spans="6:9" ht="24">
      <c r="F15" s="5" t="s">
        <v>185</v>
      </c>
      <c r="G15" s="2" t="s">
        <v>48</v>
      </c>
      <c r="H15" s="2"/>
      <c r="I15" s="2"/>
    </row>
    <row r="16" spans="5:9" ht="24">
      <c r="E16" s="5" t="s">
        <v>11</v>
      </c>
      <c r="G16" s="2"/>
      <c r="H16" s="2" t="s">
        <v>48</v>
      </c>
      <c r="I16" s="2"/>
    </row>
    <row r="17" spans="6:9" ht="24">
      <c r="F17" s="5" t="s">
        <v>12</v>
      </c>
      <c r="G17" s="2" t="s">
        <v>48</v>
      </c>
      <c r="H17" s="2"/>
      <c r="I17" s="2"/>
    </row>
    <row r="18" spans="6:9" ht="24">
      <c r="F18" s="5" t="s">
        <v>33</v>
      </c>
      <c r="G18" s="2" t="s">
        <v>48</v>
      </c>
      <c r="H18" s="2"/>
      <c r="I18" s="2"/>
    </row>
    <row r="19" spans="4:9" ht="24">
      <c r="D19" s="5" t="s">
        <v>13</v>
      </c>
      <c r="G19" s="2"/>
      <c r="H19" s="2"/>
      <c r="I19" s="2" t="s">
        <v>48</v>
      </c>
    </row>
    <row r="20" spans="5:9" ht="24">
      <c r="E20" s="5" t="s">
        <v>14</v>
      </c>
      <c r="G20" s="2"/>
      <c r="H20" s="2" t="s">
        <v>48</v>
      </c>
      <c r="I20" s="2"/>
    </row>
    <row r="21" spans="6:15" ht="24">
      <c r="F21" s="5" t="s">
        <v>244</v>
      </c>
      <c r="G21" s="2" t="s">
        <v>48</v>
      </c>
      <c r="H21" s="2"/>
      <c r="I21" s="2"/>
      <c r="K21" s="98" t="s">
        <v>209</v>
      </c>
      <c r="L21" s="98"/>
      <c r="M21" s="98"/>
      <c r="N21" s="98"/>
      <c r="O21" s="98"/>
    </row>
    <row r="22" spans="1:15" ht="24">
      <c r="A22" s="5" t="s">
        <v>24</v>
      </c>
      <c r="G22" s="2"/>
      <c r="H22" s="2"/>
      <c r="I22" s="2" t="s">
        <v>48</v>
      </c>
      <c r="K22" s="98" t="s">
        <v>208</v>
      </c>
      <c r="L22" s="98"/>
      <c r="M22" s="98"/>
      <c r="N22" s="98"/>
      <c r="O22" s="98"/>
    </row>
    <row r="23" spans="2:9" ht="24">
      <c r="B23" s="5" t="s">
        <v>29</v>
      </c>
      <c r="G23" s="2"/>
      <c r="H23" s="2"/>
      <c r="I23" s="2" t="s">
        <v>48</v>
      </c>
    </row>
    <row r="24" spans="3:9" ht="24">
      <c r="C24" s="5" t="s">
        <v>30</v>
      </c>
      <c r="G24" s="2"/>
      <c r="H24" s="2"/>
      <c r="I24" s="2" t="s">
        <v>48</v>
      </c>
    </row>
    <row r="25" spans="4:9" ht="24">
      <c r="D25" s="5" t="s">
        <v>15</v>
      </c>
      <c r="G25" s="2"/>
      <c r="H25" s="2"/>
      <c r="I25" s="2" t="s">
        <v>48</v>
      </c>
    </row>
    <row r="26" spans="5:9" ht="24">
      <c r="E26" s="5" t="s">
        <v>23</v>
      </c>
      <c r="G26" s="2"/>
      <c r="H26" s="2" t="s">
        <v>48</v>
      </c>
      <c r="I26" s="2"/>
    </row>
    <row r="27" spans="6:9" ht="24">
      <c r="F27" s="5" t="s">
        <v>187</v>
      </c>
      <c r="G27" s="2" t="s">
        <v>48</v>
      </c>
      <c r="H27" s="2"/>
      <c r="I27" s="2"/>
    </row>
    <row r="28" spans="4:9" ht="24">
      <c r="D28" s="5" t="s">
        <v>26</v>
      </c>
      <c r="G28" s="2"/>
      <c r="H28" s="2"/>
      <c r="I28" s="2" t="s">
        <v>48</v>
      </c>
    </row>
    <row r="29" spans="5:9" ht="24">
      <c r="E29" s="5" t="s">
        <v>27</v>
      </c>
      <c r="G29" s="2"/>
      <c r="H29" s="2" t="s">
        <v>48</v>
      </c>
      <c r="I29" s="2"/>
    </row>
    <row r="30" spans="6:9" ht="24">
      <c r="F30" s="5" t="s">
        <v>49</v>
      </c>
      <c r="G30" s="2" t="s">
        <v>48</v>
      </c>
      <c r="H30" s="2"/>
      <c r="I30" s="2"/>
    </row>
  </sheetData>
  <sheetProtection/>
  <mergeCells count="1">
    <mergeCell ref="A1:I1"/>
  </mergeCells>
  <printOptions/>
  <pageMargins left="0.75" right="0.75" top="0.57" bottom="0.31" header="0.17" footer="0.23"/>
  <pageSetup horizontalDpi="600" verticalDpi="600" orientation="portrait" paperSize="9" r:id="rId2"/>
  <headerFooter alignWithMargins="0">
    <oddHeader>&amp;C&amp;P/&amp;N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29"/>
  <sheetViews>
    <sheetView zoomScalePageLayoutView="0" workbookViewId="0" topLeftCell="A10">
      <selection activeCell="K21" sqref="K21:P22"/>
    </sheetView>
  </sheetViews>
  <sheetFormatPr defaultColWidth="9.140625" defaultRowHeight="12.75"/>
  <cols>
    <col min="1" max="1" width="1.7109375" style="5" customWidth="1"/>
    <col min="2" max="2" width="2.00390625" style="5" customWidth="1"/>
    <col min="3" max="3" width="1.8515625" style="5" customWidth="1"/>
    <col min="4" max="4" width="2.28125" style="5" customWidth="1"/>
    <col min="5" max="5" width="3.28125" style="5" customWidth="1"/>
    <col min="6" max="6" width="44.7109375" style="5" customWidth="1"/>
    <col min="7" max="9" width="9.140625" style="3" customWidth="1"/>
    <col min="10" max="16384" width="9.140625" style="5" customWidth="1"/>
  </cols>
  <sheetData>
    <row r="1" spans="1:13" ht="24">
      <c r="A1" s="326" t="s">
        <v>46</v>
      </c>
      <c r="B1" s="326"/>
      <c r="C1" s="326"/>
      <c r="D1" s="326"/>
      <c r="E1" s="326"/>
      <c r="F1" s="326"/>
      <c r="G1" s="326"/>
      <c r="H1" s="326"/>
      <c r="I1" s="326"/>
      <c r="J1" s="6"/>
      <c r="K1" s="6"/>
      <c r="L1" s="6"/>
      <c r="M1" s="6"/>
    </row>
    <row r="2" spans="1:9" ht="24">
      <c r="A2" s="5" t="s">
        <v>34</v>
      </c>
      <c r="G2" s="2"/>
      <c r="H2" s="2"/>
      <c r="I2" s="2" t="s">
        <v>48</v>
      </c>
    </row>
    <row r="3" spans="1:9" ht="24">
      <c r="A3" s="5" t="s">
        <v>35</v>
      </c>
      <c r="G3" s="2"/>
      <c r="H3" s="2"/>
      <c r="I3" s="2" t="s">
        <v>48</v>
      </c>
    </row>
    <row r="4" spans="2:9" ht="24">
      <c r="B4" s="5" t="s">
        <v>36</v>
      </c>
      <c r="G4" s="2"/>
      <c r="H4" s="2"/>
      <c r="I4" s="2" t="s">
        <v>48</v>
      </c>
    </row>
    <row r="5" spans="3:9" ht="24">
      <c r="C5" s="5" t="s">
        <v>37</v>
      </c>
      <c r="G5" s="2"/>
      <c r="H5" s="2"/>
      <c r="I5" s="2" t="s">
        <v>48</v>
      </c>
    </row>
    <row r="6" spans="4:9" ht="24">
      <c r="D6" s="5" t="s">
        <v>3</v>
      </c>
      <c r="G6" s="2"/>
      <c r="H6" s="2"/>
      <c r="I6" s="2" t="s">
        <v>48</v>
      </c>
    </row>
    <row r="7" spans="5:9" ht="24">
      <c r="E7" s="5" t="s">
        <v>4</v>
      </c>
      <c r="G7" s="2"/>
      <c r="H7" s="2" t="s">
        <v>48</v>
      </c>
      <c r="I7" s="2"/>
    </row>
    <row r="8" spans="6:9" ht="24">
      <c r="F8" s="5" t="s">
        <v>5</v>
      </c>
      <c r="G8" s="2" t="s">
        <v>48</v>
      </c>
      <c r="H8" s="2"/>
      <c r="I8" s="2"/>
    </row>
    <row r="9" spans="6:9" ht="24">
      <c r="F9" s="5" t="s">
        <v>8</v>
      </c>
      <c r="G9" s="2" t="s">
        <v>48</v>
      </c>
      <c r="H9" s="2"/>
      <c r="I9" s="2"/>
    </row>
    <row r="10" spans="4:9" ht="24">
      <c r="D10" s="5" t="s">
        <v>6</v>
      </c>
      <c r="G10" s="2"/>
      <c r="H10" s="2"/>
      <c r="I10" s="2" t="s">
        <v>48</v>
      </c>
    </row>
    <row r="11" spans="5:9" ht="24">
      <c r="E11" s="5" t="s">
        <v>7</v>
      </c>
      <c r="G11" s="2"/>
      <c r="H11" s="2" t="s">
        <v>48</v>
      </c>
      <c r="I11" s="2"/>
    </row>
    <row r="12" spans="6:9" ht="24">
      <c r="F12" s="5" t="s">
        <v>181</v>
      </c>
      <c r="G12" s="2" t="s">
        <v>48</v>
      </c>
      <c r="H12" s="2"/>
      <c r="I12" s="2"/>
    </row>
    <row r="13" spans="5:9" ht="24">
      <c r="E13" s="5" t="s">
        <v>9</v>
      </c>
      <c r="G13" s="2"/>
      <c r="H13" s="2" t="s">
        <v>48</v>
      </c>
      <c r="I13" s="2"/>
    </row>
    <row r="14" spans="6:9" ht="24">
      <c r="F14" s="5" t="s">
        <v>10</v>
      </c>
      <c r="G14" s="2" t="s">
        <v>48</v>
      </c>
      <c r="H14" s="2"/>
      <c r="I14" s="2"/>
    </row>
    <row r="15" spans="6:9" ht="24">
      <c r="F15" s="5" t="s">
        <v>185</v>
      </c>
      <c r="G15" s="2" t="s">
        <v>48</v>
      </c>
      <c r="H15" s="2"/>
      <c r="I15" s="2"/>
    </row>
    <row r="16" spans="5:9" ht="24">
      <c r="E16" s="5" t="s">
        <v>11</v>
      </c>
      <c r="G16" s="2"/>
      <c r="H16" s="2" t="s">
        <v>48</v>
      </c>
      <c r="I16" s="2"/>
    </row>
    <row r="17" spans="6:9" ht="24">
      <c r="F17" s="5" t="s">
        <v>12</v>
      </c>
      <c r="G17" s="2" t="s">
        <v>48</v>
      </c>
      <c r="H17" s="2"/>
      <c r="I17" s="2"/>
    </row>
    <row r="18" spans="6:9" ht="24">
      <c r="F18" s="5" t="s">
        <v>33</v>
      </c>
      <c r="G18" s="2" t="s">
        <v>48</v>
      </c>
      <c r="H18" s="2"/>
      <c r="I18" s="2"/>
    </row>
    <row r="19" spans="4:9" ht="24">
      <c r="D19" s="5" t="s">
        <v>13</v>
      </c>
      <c r="G19" s="2"/>
      <c r="H19" s="2"/>
      <c r="I19" s="2" t="s">
        <v>48</v>
      </c>
    </row>
    <row r="20" spans="5:9" ht="24">
      <c r="E20" s="5" t="s">
        <v>14</v>
      </c>
      <c r="G20" s="2"/>
      <c r="H20" s="2" t="s">
        <v>48</v>
      </c>
      <c r="I20" s="2"/>
    </row>
    <row r="21" spans="6:15" ht="24">
      <c r="F21" s="5" t="s">
        <v>245</v>
      </c>
      <c r="G21" s="2" t="s">
        <v>48</v>
      </c>
      <c r="H21" s="2"/>
      <c r="I21" s="2"/>
      <c r="K21" s="98" t="s">
        <v>209</v>
      </c>
      <c r="L21" s="98"/>
      <c r="M21" s="98"/>
      <c r="N21" s="98"/>
      <c r="O21" s="98"/>
    </row>
    <row r="22" spans="1:15" ht="24">
      <c r="A22" s="5" t="s">
        <v>24</v>
      </c>
      <c r="G22" s="2"/>
      <c r="H22" s="2"/>
      <c r="I22" s="2" t="s">
        <v>48</v>
      </c>
      <c r="K22" s="98" t="s">
        <v>208</v>
      </c>
      <c r="L22" s="98"/>
      <c r="M22" s="98"/>
      <c r="N22" s="98"/>
      <c r="O22" s="98"/>
    </row>
    <row r="23" spans="2:9" ht="24">
      <c r="B23" s="5" t="s">
        <v>36</v>
      </c>
      <c r="G23" s="2"/>
      <c r="H23" s="2"/>
      <c r="I23" s="2" t="s">
        <v>48</v>
      </c>
    </row>
    <row r="24" spans="3:9" ht="24">
      <c r="C24" s="5" t="s">
        <v>37</v>
      </c>
      <c r="G24" s="2"/>
      <c r="H24" s="2"/>
      <c r="I24" s="2" t="s">
        <v>48</v>
      </c>
    </row>
    <row r="25" spans="4:9" ht="24">
      <c r="D25" s="5" t="s">
        <v>15</v>
      </c>
      <c r="G25" s="2"/>
      <c r="H25" s="2"/>
      <c r="I25" s="2" t="s">
        <v>48</v>
      </c>
    </row>
    <row r="26" spans="5:9" ht="24">
      <c r="E26" s="5" t="s">
        <v>23</v>
      </c>
      <c r="G26" s="2"/>
      <c r="H26" s="2" t="s">
        <v>48</v>
      </c>
      <c r="I26" s="2"/>
    </row>
    <row r="27" spans="6:9" ht="24">
      <c r="F27" s="5" t="s">
        <v>187</v>
      </c>
      <c r="G27" s="2" t="s">
        <v>48</v>
      </c>
      <c r="H27" s="2"/>
      <c r="I27" s="2"/>
    </row>
    <row r="28" spans="4:9" ht="24">
      <c r="D28" s="5" t="s">
        <v>26</v>
      </c>
      <c r="G28" s="2"/>
      <c r="H28" s="2"/>
      <c r="I28" s="2" t="s">
        <v>48</v>
      </c>
    </row>
    <row r="29" spans="5:9" ht="24">
      <c r="E29" s="5" t="s">
        <v>27</v>
      </c>
      <c r="G29" s="2"/>
      <c r="H29" s="2" t="s">
        <v>48</v>
      </c>
      <c r="I29" s="2"/>
    </row>
  </sheetData>
  <sheetProtection/>
  <mergeCells count="1">
    <mergeCell ref="A1:I1"/>
  </mergeCells>
  <printOptions/>
  <pageMargins left="0.75" right="0.75" top="0.57" bottom="0.31" header="0.17" footer="0.23"/>
  <pageSetup horizontalDpi="600" verticalDpi="600" orientation="portrait" paperSize="9" r:id="rId2"/>
  <headerFooter alignWithMargins="0">
    <oddHeader>&amp;C&amp;P/&amp;N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32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1.7109375" style="5" customWidth="1"/>
    <col min="2" max="2" width="2.00390625" style="5" customWidth="1"/>
    <col min="3" max="3" width="1.8515625" style="5" customWidth="1"/>
    <col min="4" max="4" width="2.28125" style="5" customWidth="1"/>
    <col min="5" max="5" width="3.28125" style="5" customWidth="1"/>
    <col min="6" max="6" width="46.00390625" style="5" customWidth="1"/>
    <col min="7" max="16384" width="9.140625" style="5" customWidth="1"/>
  </cols>
  <sheetData>
    <row r="1" spans="1:13" ht="24">
      <c r="A1" s="326" t="s">
        <v>47</v>
      </c>
      <c r="B1" s="326"/>
      <c r="C1" s="326"/>
      <c r="D1" s="326"/>
      <c r="E1" s="326"/>
      <c r="F1" s="326"/>
      <c r="G1" s="326"/>
      <c r="H1" s="326"/>
      <c r="I1" s="326"/>
      <c r="J1" s="6"/>
      <c r="K1" s="6"/>
      <c r="L1" s="6"/>
      <c r="M1" s="6"/>
    </row>
    <row r="2" spans="1:9" ht="24">
      <c r="A2" s="5" t="s">
        <v>38</v>
      </c>
      <c r="G2" s="7"/>
      <c r="H2" s="7"/>
      <c r="I2" s="7" t="s">
        <v>48</v>
      </c>
    </row>
    <row r="3" spans="1:9" ht="24">
      <c r="A3" s="5" t="s">
        <v>39</v>
      </c>
      <c r="G3" s="7"/>
      <c r="H3" s="7"/>
      <c r="I3" s="7" t="s">
        <v>48</v>
      </c>
    </row>
    <row r="4" spans="2:9" ht="24">
      <c r="B4" s="5" t="s">
        <v>40</v>
      </c>
      <c r="G4" s="7"/>
      <c r="H4" s="7"/>
      <c r="I4" s="7" t="s">
        <v>48</v>
      </c>
    </row>
    <row r="5" spans="3:9" ht="24">
      <c r="C5" s="5" t="s">
        <v>41</v>
      </c>
      <c r="G5" s="7"/>
      <c r="H5" s="7"/>
      <c r="I5" s="7" t="s">
        <v>48</v>
      </c>
    </row>
    <row r="6" spans="4:9" ht="24">
      <c r="D6" s="5" t="s">
        <v>3</v>
      </c>
      <c r="G6" s="7"/>
      <c r="H6" s="7"/>
      <c r="I6" s="7" t="s">
        <v>48</v>
      </c>
    </row>
    <row r="7" spans="5:9" ht="24">
      <c r="E7" s="5" t="s">
        <v>4</v>
      </c>
      <c r="G7" s="7"/>
      <c r="H7" s="7" t="s">
        <v>48</v>
      </c>
      <c r="I7" s="7"/>
    </row>
    <row r="8" spans="6:9" ht="24">
      <c r="F8" s="5" t="s">
        <v>5</v>
      </c>
      <c r="G8" s="7" t="s">
        <v>48</v>
      </c>
      <c r="H8" s="7"/>
      <c r="I8" s="7"/>
    </row>
    <row r="9" spans="6:9" ht="24">
      <c r="F9" s="5" t="s">
        <v>8</v>
      </c>
      <c r="G9" s="7" t="s">
        <v>48</v>
      </c>
      <c r="H9" s="7"/>
      <c r="I9" s="7"/>
    </row>
    <row r="10" spans="4:9" ht="24">
      <c r="D10" s="5" t="s">
        <v>6</v>
      </c>
      <c r="G10" s="7"/>
      <c r="H10" s="7"/>
      <c r="I10" s="7" t="s">
        <v>48</v>
      </c>
    </row>
    <row r="11" spans="5:9" ht="24">
      <c r="E11" s="5" t="s">
        <v>7</v>
      </c>
      <c r="G11" s="7"/>
      <c r="H11" s="7" t="s">
        <v>48</v>
      </c>
      <c r="I11" s="7"/>
    </row>
    <row r="12" spans="6:9" ht="24" hidden="1">
      <c r="F12" s="5" t="s">
        <v>42</v>
      </c>
      <c r="G12" s="7" t="s">
        <v>48</v>
      </c>
      <c r="H12" s="7"/>
      <c r="I12" s="7"/>
    </row>
    <row r="13" spans="6:9" ht="24" hidden="1">
      <c r="F13" s="5" t="s">
        <v>43</v>
      </c>
      <c r="G13" s="7" t="s">
        <v>48</v>
      </c>
      <c r="H13" s="7"/>
      <c r="I13" s="7"/>
    </row>
    <row r="14" spans="6:9" ht="24" hidden="1">
      <c r="F14" s="5" t="s">
        <v>44</v>
      </c>
      <c r="G14" s="7" t="s">
        <v>48</v>
      </c>
      <c r="H14" s="7"/>
      <c r="I14" s="7"/>
    </row>
    <row r="15" spans="6:9" ht="24">
      <c r="F15" s="5" t="s">
        <v>181</v>
      </c>
      <c r="G15" s="7" t="s">
        <v>48</v>
      </c>
      <c r="H15" s="7"/>
      <c r="I15" s="7"/>
    </row>
    <row r="16" spans="5:9" ht="24">
      <c r="E16" s="5" t="s">
        <v>9</v>
      </c>
      <c r="G16" s="7"/>
      <c r="H16" s="7" t="s">
        <v>48</v>
      </c>
      <c r="I16" s="7"/>
    </row>
    <row r="17" spans="6:9" ht="24">
      <c r="F17" s="5" t="s">
        <v>10</v>
      </c>
      <c r="G17" s="7" t="s">
        <v>48</v>
      </c>
      <c r="H17" s="7"/>
      <c r="I17" s="7"/>
    </row>
    <row r="18" spans="6:9" ht="24">
      <c r="F18" s="5" t="s">
        <v>185</v>
      </c>
      <c r="G18" s="7" t="s">
        <v>48</v>
      </c>
      <c r="H18" s="7"/>
      <c r="I18" s="7"/>
    </row>
    <row r="19" spans="5:9" ht="24">
      <c r="E19" s="5" t="s">
        <v>11</v>
      </c>
      <c r="G19" s="7"/>
      <c r="H19" s="7" t="s">
        <v>48</v>
      </c>
      <c r="I19" s="7"/>
    </row>
    <row r="20" spans="6:9" ht="24">
      <c r="F20" s="5" t="s">
        <v>12</v>
      </c>
      <c r="G20" s="7" t="s">
        <v>48</v>
      </c>
      <c r="H20" s="7"/>
      <c r="I20" s="7"/>
    </row>
    <row r="21" spans="6:9" ht="24">
      <c r="F21" s="5" t="s">
        <v>33</v>
      </c>
      <c r="G21" s="7" t="s">
        <v>48</v>
      </c>
      <c r="H21" s="7"/>
      <c r="I21" s="7"/>
    </row>
    <row r="22" spans="4:9" ht="24">
      <c r="D22" s="5" t="s">
        <v>13</v>
      </c>
      <c r="G22" s="7"/>
      <c r="H22" s="7"/>
      <c r="I22" s="7" t="s">
        <v>48</v>
      </c>
    </row>
    <row r="23" spans="5:9" ht="24">
      <c r="E23" s="5" t="s">
        <v>14</v>
      </c>
      <c r="G23" s="7"/>
      <c r="H23" s="7" t="s">
        <v>48</v>
      </c>
      <c r="I23" s="7"/>
    </row>
    <row r="24" spans="6:15" ht="24">
      <c r="F24" s="5" t="s">
        <v>246</v>
      </c>
      <c r="G24" s="7" t="s">
        <v>48</v>
      </c>
      <c r="H24" s="7"/>
      <c r="I24" s="7"/>
      <c r="K24" s="98" t="s">
        <v>209</v>
      </c>
      <c r="L24" s="98"/>
      <c r="M24" s="98"/>
      <c r="N24" s="98"/>
      <c r="O24" s="98"/>
    </row>
    <row r="25" spans="1:15" ht="24">
      <c r="A25" s="5" t="s">
        <v>24</v>
      </c>
      <c r="G25" s="7"/>
      <c r="H25" s="7"/>
      <c r="I25" s="7" t="s">
        <v>48</v>
      </c>
      <c r="K25" s="98" t="s">
        <v>208</v>
      </c>
      <c r="L25" s="98"/>
      <c r="M25" s="98"/>
      <c r="N25" s="98"/>
      <c r="O25" s="98"/>
    </row>
    <row r="26" spans="2:9" ht="24">
      <c r="B26" s="5" t="s">
        <v>40</v>
      </c>
      <c r="G26" s="7"/>
      <c r="H26" s="7"/>
      <c r="I26" s="7" t="s">
        <v>48</v>
      </c>
    </row>
    <row r="27" spans="3:9" ht="24">
      <c r="C27" s="5" t="s">
        <v>41</v>
      </c>
      <c r="G27" s="7"/>
      <c r="H27" s="7"/>
      <c r="I27" s="7" t="s">
        <v>48</v>
      </c>
    </row>
    <row r="28" spans="4:9" ht="24">
      <c r="D28" s="5" t="s">
        <v>15</v>
      </c>
      <c r="G28" s="7"/>
      <c r="H28" s="7"/>
      <c r="I28" s="7" t="s">
        <v>48</v>
      </c>
    </row>
    <row r="29" spans="5:9" ht="24">
      <c r="E29" s="5" t="s">
        <v>23</v>
      </c>
      <c r="G29" s="7"/>
      <c r="H29" s="7" t="s">
        <v>48</v>
      </c>
      <c r="I29" s="7"/>
    </row>
    <row r="30" spans="6:9" ht="24">
      <c r="F30" s="5" t="s">
        <v>187</v>
      </c>
      <c r="G30" s="7" t="s">
        <v>48</v>
      </c>
      <c r="H30" s="7"/>
      <c r="I30" s="7"/>
    </row>
    <row r="31" spans="4:9" ht="24">
      <c r="D31" s="5" t="s">
        <v>26</v>
      </c>
      <c r="G31" s="7"/>
      <c r="H31" s="7"/>
      <c r="I31" s="7" t="s">
        <v>48</v>
      </c>
    </row>
    <row r="32" spans="5:9" ht="24">
      <c r="E32" s="5" t="s">
        <v>27</v>
      </c>
      <c r="G32" s="7"/>
      <c r="H32" s="7" t="s">
        <v>48</v>
      </c>
      <c r="I32" s="7"/>
    </row>
  </sheetData>
  <sheetProtection/>
  <mergeCells count="1">
    <mergeCell ref="A1:I1"/>
  </mergeCells>
  <printOptions/>
  <pageMargins left="0.75" right="0.75" top="0.57" bottom="0.31" header="0.17" footer="0.23"/>
  <pageSetup horizontalDpi="600" verticalDpi="600" orientation="portrait" paperSize="9" r:id="rId2"/>
  <headerFooter alignWithMargins="0">
    <oddHeader>&amp;C&amp;P/&amp;N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Z26"/>
  <sheetViews>
    <sheetView view="pageBreakPreview" zoomScale="90" zoomScaleSheetLayoutView="90" zoomScalePageLayoutView="0" workbookViewId="0" topLeftCell="A1">
      <selection activeCell="K23" sqref="K23"/>
    </sheetView>
  </sheetViews>
  <sheetFormatPr defaultColWidth="13.00390625" defaultRowHeight="12.75"/>
  <cols>
    <col min="1" max="1" width="10.00390625" style="9" customWidth="1"/>
    <col min="2" max="2" width="5.421875" style="9" customWidth="1"/>
    <col min="3" max="3" width="41.421875" style="9" customWidth="1"/>
    <col min="4" max="4" width="11.421875" style="9" customWidth="1"/>
    <col min="5" max="5" width="16.57421875" style="9" customWidth="1"/>
    <col min="6" max="6" width="24.7109375" style="9" customWidth="1"/>
    <col min="7" max="8" width="15.140625" style="9" customWidth="1"/>
    <col min="9" max="9" width="37.7109375" style="9" customWidth="1"/>
    <col min="10" max="16384" width="13.00390625" style="9" customWidth="1"/>
  </cols>
  <sheetData>
    <row r="1" spans="1:9" ht="22.5">
      <c r="A1" s="8" t="s">
        <v>75</v>
      </c>
      <c r="B1" s="8"/>
      <c r="I1" s="10" t="s">
        <v>52</v>
      </c>
    </row>
    <row r="2" spans="1:9" ht="22.5">
      <c r="A2" s="352" t="s">
        <v>195</v>
      </c>
      <c r="B2" s="352"/>
      <c r="C2" s="352"/>
      <c r="D2" s="352"/>
      <c r="E2" s="352"/>
      <c r="F2" s="352"/>
      <c r="G2" s="352"/>
      <c r="H2" s="352"/>
      <c r="I2" s="352"/>
    </row>
    <row r="3" spans="1:26" ht="18" customHeight="1">
      <c r="A3" s="353" t="s">
        <v>53</v>
      </c>
      <c r="B3" s="353"/>
      <c r="C3" s="353"/>
      <c r="D3" s="353"/>
      <c r="E3" s="353"/>
      <c r="F3" s="353"/>
      <c r="G3" s="353"/>
      <c r="H3" s="353"/>
      <c r="I3" s="353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8" customHeight="1">
      <c r="A4" s="9" t="s">
        <v>54</v>
      </c>
      <c r="C4" s="9" t="s">
        <v>55</v>
      </c>
      <c r="E4" s="12"/>
      <c r="F4" s="12"/>
      <c r="G4" s="12"/>
      <c r="H4" s="12"/>
      <c r="I4" s="12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9" t="s">
        <v>56</v>
      </c>
      <c r="C5" s="9" t="s">
        <v>55</v>
      </c>
      <c r="E5" s="12"/>
      <c r="F5" s="12"/>
      <c r="G5" s="12"/>
      <c r="H5" s="12"/>
      <c r="I5" s="12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8" customHeight="1">
      <c r="A6" s="9" t="s">
        <v>57</v>
      </c>
      <c r="C6" s="9" t="s">
        <v>55</v>
      </c>
      <c r="E6" s="12"/>
      <c r="F6" s="12"/>
      <c r="G6" s="12"/>
      <c r="H6" s="12"/>
      <c r="I6" s="12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22.5">
      <c r="I7" s="10" t="s">
        <v>58</v>
      </c>
    </row>
    <row r="8" spans="1:9" s="8" customFormat="1" ht="25.5" customHeight="1">
      <c r="A8" s="16"/>
      <c r="B8" s="16"/>
      <c r="C8" s="16"/>
      <c r="D8" s="357" t="s">
        <v>250</v>
      </c>
      <c r="E8" s="17" t="s">
        <v>59</v>
      </c>
      <c r="F8" s="18"/>
      <c r="G8" s="19" t="s">
        <v>60</v>
      </c>
      <c r="H8" s="20" t="s">
        <v>61</v>
      </c>
      <c r="I8" s="19" t="s">
        <v>259</v>
      </c>
    </row>
    <row r="9" spans="1:9" s="23" customFormat="1" ht="25.5" customHeight="1">
      <c r="A9" s="21" t="s">
        <v>62</v>
      </c>
      <c r="B9" s="21"/>
      <c r="C9" s="21" t="s">
        <v>63</v>
      </c>
      <c r="D9" s="358"/>
      <c r="E9" s="21" t="s">
        <v>64</v>
      </c>
      <c r="F9" s="19" t="s">
        <v>65</v>
      </c>
      <c r="G9" s="22" t="s">
        <v>193</v>
      </c>
      <c r="H9" s="22" t="s">
        <v>196</v>
      </c>
      <c r="I9" s="21"/>
    </row>
    <row r="10" spans="1:9" s="23" customFormat="1" ht="25.5" customHeight="1">
      <c r="A10" s="24"/>
      <c r="B10" s="24"/>
      <c r="C10" s="24"/>
      <c r="D10" s="359"/>
      <c r="E10" s="24" t="s">
        <v>66</v>
      </c>
      <c r="F10" s="24" t="s">
        <v>67</v>
      </c>
      <c r="G10" s="25"/>
      <c r="H10" s="25"/>
      <c r="I10" s="26"/>
    </row>
    <row r="11" spans="1:9" s="8" customFormat="1" ht="22.5">
      <c r="A11" s="16">
        <v>1</v>
      </c>
      <c r="B11" s="354" t="s">
        <v>262</v>
      </c>
      <c r="C11" s="16" t="s">
        <v>68</v>
      </c>
      <c r="D11" s="16"/>
      <c r="E11" s="16"/>
      <c r="F11" s="16"/>
      <c r="G11" s="27"/>
      <c r="H11" s="27"/>
      <c r="I11" s="27"/>
    </row>
    <row r="12" spans="1:9" ht="22.5">
      <c r="A12" s="27"/>
      <c r="B12" s="355"/>
      <c r="C12" s="27" t="s">
        <v>69</v>
      </c>
      <c r="D12" s="27"/>
      <c r="E12" s="27"/>
      <c r="F12" s="27"/>
      <c r="G12" s="27"/>
      <c r="H12" s="27"/>
      <c r="I12" s="27"/>
    </row>
    <row r="13" spans="1:9" ht="22.5">
      <c r="A13" s="27"/>
      <c r="B13" s="355"/>
      <c r="C13" s="27" t="s">
        <v>70</v>
      </c>
      <c r="D13" s="27"/>
      <c r="E13" s="27"/>
      <c r="F13" s="27"/>
      <c r="G13" s="27"/>
      <c r="H13" s="27"/>
      <c r="I13" s="27"/>
    </row>
    <row r="14" spans="1:9" ht="22.5">
      <c r="A14" s="27"/>
      <c r="B14" s="355"/>
      <c r="C14" s="27" t="s">
        <v>71</v>
      </c>
      <c r="D14" s="27"/>
      <c r="E14" s="27"/>
      <c r="F14" s="27"/>
      <c r="G14" s="27"/>
      <c r="H14" s="27"/>
      <c r="I14" s="27"/>
    </row>
    <row r="15" spans="1:9" ht="22.5">
      <c r="A15" s="27"/>
      <c r="B15" s="355"/>
      <c r="C15" s="27" t="s">
        <v>70</v>
      </c>
      <c r="D15" s="27"/>
      <c r="E15" s="27"/>
      <c r="F15" s="27"/>
      <c r="G15" s="27"/>
      <c r="H15" s="27"/>
      <c r="I15" s="27"/>
    </row>
    <row r="16" spans="1:9" ht="22.5">
      <c r="A16" s="27"/>
      <c r="B16" s="355"/>
      <c r="C16" s="27"/>
      <c r="D16" s="27"/>
      <c r="E16" s="27"/>
      <c r="F16" s="27"/>
      <c r="G16" s="27"/>
      <c r="H16" s="27"/>
      <c r="I16" s="27"/>
    </row>
    <row r="17" spans="1:9" ht="22.5">
      <c r="A17" s="27">
        <v>2</v>
      </c>
      <c r="B17" s="355"/>
      <c r="C17" s="27" t="s">
        <v>72</v>
      </c>
      <c r="D17" s="27"/>
      <c r="E17" s="27"/>
      <c r="F17" s="27"/>
      <c r="G17" s="27"/>
      <c r="H17" s="27"/>
      <c r="I17" s="27"/>
    </row>
    <row r="18" spans="1:9" ht="22.5">
      <c r="A18" s="27"/>
      <c r="B18" s="355"/>
      <c r="C18" s="27" t="s">
        <v>70</v>
      </c>
      <c r="D18" s="27"/>
      <c r="E18" s="27"/>
      <c r="F18" s="27"/>
      <c r="G18" s="27"/>
      <c r="H18" s="27"/>
      <c r="I18" s="28"/>
    </row>
    <row r="19" spans="1:9" ht="22.5">
      <c r="A19" s="27"/>
      <c r="B19" s="355"/>
      <c r="C19" s="27"/>
      <c r="D19" s="27"/>
      <c r="E19" s="27"/>
      <c r="F19" s="29"/>
      <c r="G19" s="27"/>
      <c r="H19" s="27"/>
      <c r="I19" s="27"/>
    </row>
    <row r="20" spans="1:9" ht="22.5">
      <c r="A20" s="27">
        <v>3</v>
      </c>
      <c r="B20" s="355"/>
      <c r="C20" s="27" t="s">
        <v>247</v>
      </c>
      <c r="D20" s="27"/>
      <c r="E20" s="27"/>
      <c r="F20" s="29"/>
      <c r="G20" s="27"/>
      <c r="H20" s="27"/>
      <c r="I20" s="27"/>
    </row>
    <row r="21" spans="1:9" s="8" customFormat="1" ht="22.5">
      <c r="A21" s="30"/>
      <c r="B21" s="356"/>
      <c r="C21" s="99" t="s">
        <v>248</v>
      </c>
      <c r="D21" s="99"/>
      <c r="E21" s="30"/>
      <c r="F21" s="31"/>
      <c r="G21" s="27"/>
      <c r="H21" s="27"/>
      <c r="I21" s="28"/>
    </row>
    <row r="22" spans="1:9" s="8" customFormat="1" ht="22.5">
      <c r="A22" s="32"/>
      <c r="B22" s="32"/>
      <c r="C22" s="33" t="s">
        <v>51</v>
      </c>
      <c r="D22" s="33"/>
      <c r="E22" s="33"/>
      <c r="F22" s="31"/>
      <c r="G22" s="34"/>
      <c r="H22" s="34"/>
      <c r="I22" s="34"/>
    </row>
    <row r="23" ht="22.5">
      <c r="G23" s="15"/>
    </row>
    <row r="24" spans="1:2" ht="22.5">
      <c r="A24" s="8" t="s">
        <v>73</v>
      </c>
      <c r="B24" s="8"/>
    </row>
    <row r="25" ht="22.5">
      <c r="C25" s="9" t="s">
        <v>194</v>
      </c>
    </row>
    <row r="26" ht="22.5">
      <c r="C26" s="9" t="s">
        <v>74</v>
      </c>
    </row>
  </sheetData>
  <sheetProtection/>
  <mergeCells count="4">
    <mergeCell ref="A2:I2"/>
    <mergeCell ref="A3:I3"/>
    <mergeCell ref="B11:B21"/>
    <mergeCell ref="D8:D10"/>
  </mergeCells>
  <printOptions horizontalCentered="1"/>
  <pageMargins left="0.31496062992125984" right="0.1968503937007874" top="0.5905511811023623" bottom="0.3937007874015748" header="0.5118110236220472" footer="0.31496062992125984"/>
  <pageSetup firstPageNumber="10" useFirstPageNumber="1" horizontalDpi="600" verticalDpi="600" orientation="landscape" paperSize="9" scale="58" r:id="rId1"/>
  <headerFooter alignWithMargins="0">
    <oddFooter xml:space="preserve">&amp;R&amp;"EucrosiaUPC,ตัวปกติ"&amp;12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27"/>
  <sheetViews>
    <sheetView view="pageBreakPreview" zoomScale="90" zoomScaleSheetLayoutView="90" zoomScalePageLayoutView="0" workbookViewId="0" topLeftCell="A13">
      <selection activeCell="E14" sqref="E14"/>
    </sheetView>
  </sheetViews>
  <sheetFormatPr defaultColWidth="13.00390625" defaultRowHeight="12.75"/>
  <cols>
    <col min="1" max="1" width="8.7109375" style="9" customWidth="1"/>
    <col min="2" max="2" width="5.7109375" style="9" customWidth="1"/>
    <col min="3" max="3" width="49.421875" style="9" customWidth="1"/>
    <col min="4" max="4" width="13.00390625" style="9" customWidth="1"/>
    <col min="5" max="6" width="21.57421875" style="9" customWidth="1"/>
    <col min="7" max="7" width="52.140625" style="9" customWidth="1"/>
    <col min="8" max="16384" width="13.00390625" style="9" customWidth="1"/>
  </cols>
  <sheetData>
    <row r="1" spans="1:7" ht="22.5">
      <c r="A1" s="8" t="s">
        <v>75</v>
      </c>
      <c r="B1" s="8"/>
      <c r="G1" s="10" t="s">
        <v>76</v>
      </c>
    </row>
    <row r="2" spans="1:7" ht="22.5">
      <c r="A2" s="352" t="s">
        <v>197</v>
      </c>
      <c r="B2" s="352"/>
      <c r="C2" s="352"/>
      <c r="D2" s="352"/>
      <c r="E2" s="352"/>
      <c r="F2" s="352"/>
      <c r="G2" s="352"/>
    </row>
    <row r="3" spans="1:27" ht="18" customHeight="1">
      <c r="A3" s="353" t="s">
        <v>53</v>
      </c>
      <c r="B3" s="353"/>
      <c r="C3" s="353"/>
      <c r="D3" s="353"/>
      <c r="E3" s="353"/>
      <c r="F3" s="353"/>
      <c r="G3" s="353"/>
      <c r="H3" s="13"/>
      <c r="I3" s="13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3" ht="18" customHeight="1">
      <c r="A4" s="9" t="s">
        <v>54</v>
      </c>
      <c r="C4" s="9" t="s">
        <v>55</v>
      </c>
      <c r="E4" s="12"/>
      <c r="F4" s="12"/>
      <c r="G4" s="1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8" customHeight="1">
      <c r="A5" s="9" t="s">
        <v>56</v>
      </c>
      <c r="C5" s="9" t="s">
        <v>55</v>
      </c>
      <c r="E5" s="12"/>
      <c r="F5" s="12"/>
      <c r="G5" s="13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8" customHeight="1">
      <c r="A6" s="9" t="s">
        <v>57</v>
      </c>
      <c r="C6" s="9" t="s">
        <v>55</v>
      </c>
      <c r="E6" s="12"/>
      <c r="F6" s="12"/>
      <c r="G6" s="13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3:7" ht="22.5">
      <c r="C7" s="35"/>
      <c r="D7" s="35"/>
      <c r="G7" s="10" t="s">
        <v>58</v>
      </c>
    </row>
    <row r="8" spans="1:7" ht="24" customHeight="1">
      <c r="A8" s="357" t="s">
        <v>62</v>
      </c>
      <c r="B8" s="19"/>
      <c r="C8" s="19" t="s">
        <v>77</v>
      </c>
      <c r="D8" s="357" t="s">
        <v>250</v>
      </c>
      <c r="E8" s="19" t="s">
        <v>60</v>
      </c>
      <c r="F8" s="20" t="s">
        <v>61</v>
      </c>
      <c r="G8" s="19" t="s">
        <v>259</v>
      </c>
    </row>
    <row r="9" spans="1:7" ht="22.5">
      <c r="A9" s="359"/>
      <c r="B9" s="21"/>
      <c r="C9" s="21"/>
      <c r="D9" s="359"/>
      <c r="E9" s="22" t="s">
        <v>193</v>
      </c>
      <c r="F9" s="22" t="s">
        <v>196</v>
      </c>
      <c r="G9" s="24"/>
    </row>
    <row r="10" spans="1:7" ht="21.75" customHeight="1">
      <c r="A10" s="19">
        <v>1</v>
      </c>
      <c r="B10" s="354" t="s">
        <v>262</v>
      </c>
      <c r="C10" s="36" t="s">
        <v>78</v>
      </c>
      <c r="D10" s="36"/>
      <c r="E10" s="37"/>
      <c r="F10" s="37"/>
      <c r="G10" s="37"/>
    </row>
    <row r="11" spans="1:7" ht="18" customHeight="1">
      <c r="A11" s="27"/>
      <c r="B11" s="355"/>
      <c r="C11" s="27" t="s">
        <v>79</v>
      </c>
      <c r="D11" s="27"/>
      <c r="E11" s="27"/>
      <c r="F11" s="27"/>
      <c r="G11" s="27"/>
    </row>
    <row r="12" spans="1:7" ht="20.25" customHeight="1">
      <c r="A12" s="27"/>
      <c r="B12" s="355"/>
      <c r="C12" s="27" t="s">
        <v>249</v>
      </c>
      <c r="D12" s="27"/>
      <c r="E12" s="27"/>
      <c r="F12" s="27"/>
      <c r="G12" s="27"/>
    </row>
    <row r="13" spans="1:7" ht="18" customHeight="1">
      <c r="A13" s="27"/>
      <c r="B13" s="355"/>
      <c r="C13" s="27" t="s">
        <v>80</v>
      </c>
      <c r="D13" s="27"/>
      <c r="E13" s="27"/>
      <c r="F13" s="27"/>
      <c r="G13" s="27"/>
    </row>
    <row r="14" spans="1:7" ht="18" customHeight="1">
      <c r="A14" s="27"/>
      <c r="B14" s="355"/>
      <c r="C14" s="27" t="s">
        <v>81</v>
      </c>
      <c r="D14" s="27"/>
      <c r="E14" s="27"/>
      <c r="F14" s="27"/>
      <c r="G14" s="27"/>
    </row>
    <row r="15" spans="1:7" ht="18" customHeight="1">
      <c r="A15" s="27"/>
      <c r="B15" s="355"/>
      <c r="C15" s="27" t="s">
        <v>82</v>
      </c>
      <c r="D15" s="27"/>
      <c r="E15" s="27"/>
      <c r="F15" s="27"/>
      <c r="G15" s="27"/>
    </row>
    <row r="16" spans="1:7" ht="18" customHeight="1">
      <c r="A16" s="27"/>
      <c r="B16" s="355"/>
      <c r="C16" s="27" t="s">
        <v>80</v>
      </c>
      <c r="D16" s="27"/>
      <c r="E16" s="27"/>
      <c r="F16" s="27"/>
      <c r="G16" s="27"/>
    </row>
    <row r="17" spans="1:7" ht="18" customHeight="1">
      <c r="A17" s="27"/>
      <c r="B17" s="355"/>
      <c r="C17" s="27" t="s">
        <v>83</v>
      </c>
      <c r="D17" s="27"/>
      <c r="E17" s="27"/>
      <c r="F17" s="27"/>
      <c r="G17" s="27"/>
    </row>
    <row r="18" spans="1:7" ht="18" customHeight="1">
      <c r="A18" s="27"/>
      <c r="B18" s="355"/>
      <c r="C18" s="27" t="s">
        <v>82</v>
      </c>
      <c r="D18" s="27"/>
      <c r="E18" s="27"/>
      <c r="F18" s="27"/>
      <c r="G18" s="27"/>
    </row>
    <row r="19" spans="1:7" ht="18" customHeight="1">
      <c r="A19" s="27"/>
      <c r="B19" s="355"/>
      <c r="C19" s="27" t="s">
        <v>80</v>
      </c>
      <c r="D19" s="27"/>
      <c r="E19" s="27"/>
      <c r="F19" s="27"/>
      <c r="G19" s="27"/>
    </row>
    <row r="20" spans="1:7" ht="18" customHeight="1">
      <c r="A20" s="38">
        <v>2</v>
      </c>
      <c r="B20" s="355"/>
      <c r="C20" s="27" t="s">
        <v>84</v>
      </c>
      <c r="D20" s="27"/>
      <c r="E20" s="27"/>
      <c r="F20" s="27"/>
      <c r="G20" s="27"/>
    </row>
    <row r="21" spans="1:7" ht="18" customHeight="1">
      <c r="A21" s="27"/>
      <c r="B21" s="355"/>
      <c r="C21" s="27" t="s">
        <v>82</v>
      </c>
      <c r="D21" s="27"/>
      <c r="E21" s="27"/>
      <c r="F21" s="27"/>
      <c r="G21" s="27"/>
    </row>
    <row r="22" spans="1:7" ht="18" customHeight="1">
      <c r="A22" s="27"/>
      <c r="B22" s="355"/>
      <c r="C22" s="27" t="s">
        <v>80</v>
      </c>
      <c r="D22" s="27"/>
      <c r="E22" s="27"/>
      <c r="F22" s="27"/>
      <c r="G22" s="27"/>
    </row>
    <row r="23" spans="1:7" ht="18" customHeight="1">
      <c r="A23" s="27"/>
      <c r="B23" s="355"/>
      <c r="C23" s="27" t="s">
        <v>85</v>
      </c>
      <c r="D23" s="27"/>
      <c r="E23" s="27"/>
      <c r="F23" s="27"/>
      <c r="G23" s="27"/>
    </row>
    <row r="24" spans="1:7" ht="18" customHeight="1">
      <c r="A24" s="27"/>
      <c r="B24" s="355"/>
      <c r="C24" s="118"/>
      <c r="D24" s="118"/>
      <c r="E24" s="27"/>
      <c r="F24" s="27"/>
      <c r="G24" s="27"/>
    </row>
    <row r="25" spans="1:7" ht="18" customHeight="1">
      <c r="A25" s="27"/>
      <c r="B25" s="355"/>
      <c r="C25" s="27"/>
      <c r="D25" s="27"/>
      <c r="E25" s="27"/>
      <c r="F25" s="27"/>
      <c r="G25" s="39"/>
    </row>
    <row r="26" spans="1:7" ht="22.5">
      <c r="A26" s="27"/>
      <c r="B26" s="356"/>
      <c r="C26" s="27"/>
      <c r="D26" s="27"/>
      <c r="E26" s="27"/>
      <c r="F26" s="27"/>
      <c r="G26" s="39"/>
    </row>
    <row r="27" spans="1:7" s="8" customFormat="1" ht="25.5" customHeight="1">
      <c r="A27" s="40" t="s">
        <v>51</v>
      </c>
      <c r="B27" s="40"/>
      <c r="C27" s="40"/>
      <c r="D27" s="40"/>
      <c r="E27" s="41"/>
      <c r="F27" s="41"/>
      <c r="G27" s="42"/>
    </row>
  </sheetData>
  <sheetProtection/>
  <mergeCells count="5">
    <mergeCell ref="A8:A9"/>
    <mergeCell ref="B10:B26"/>
    <mergeCell ref="D8:D9"/>
    <mergeCell ref="A2:G2"/>
    <mergeCell ref="A3:G3"/>
  </mergeCells>
  <printOptions horizontalCentered="1"/>
  <pageMargins left="0.2" right="0.3937007874015748" top="0.7874015748031497" bottom="0.3937007874015748" header="0.5118110236220472" footer="0.5118110236220472"/>
  <pageSetup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E36"/>
  <sheetViews>
    <sheetView view="pageBreakPreview" zoomScale="70" zoomScaleSheetLayoutView="70" zoomScalePageLayoutView="0" workbookViewId="0" topLeftCell="C13">
      <selection activeCell="T9" sqref="T9"/>
    </sheetView>
  </sheetViews>
  <sheetFormatPr defaultColWidth="13.00390625" defaultRowHeight="12.75"/>
  <cols>
    <col min="1" max="1" width="8.421875" style="9" customWidth="1"/>
    <col min="2" max="2" width="6.28125" style="9" customWidth="1"/>
    <col min="3" max="3" width="42.7109375" style="35" customWidth="1"/>
    <col min="4" max="4" width="9.7109375" style="35" customWidth="1"/>
    <col min="5" max="5" width="30.28125" style="9" customWidth="1"/>
    <col min="6" max="6" width="14.00390625" style="9" customWidth="1"/>
    <col min="7" max="9" width="24.8515625" style="9" customWidth="1"/>
    <col min="10" max="10" width="49.00390625" style="9" customWidth="1"/>
    <col min="11" max="17" width="0" style="9" hidden="1" customWidth="1"/>
    <col min="18" max="16384" width="13.00390625" style="9" customWidth="1"/>
  </cols>
  <sheetData>
    <row r="1" spans="1:10" ht="22.5">
      <c r="A1" s="8" t="s">
        <v>75</v>
      </c>
      <c r="B1" s="8"/>
      <c r="J1" s="10" t="s">
        <v>86</v>
      </c>
    </row>
    <row r="2" spans="1:17" ht="22.5">
      <c r="A2" s="352" t="s">
        <v>198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17" ht="22.5">
      <c r="A3" s="360" t="s">
        <v>87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1:31" ht="18" customHeight="1">
      <c r="A4" s="353" t="s">
        <v>53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0" ht="22.5" customHeight="1">
      <c r="A5" s="9" t="s">
        <v>54</v>
      </c>
      <c r="C5" s="9" t="s">
        <v>55</v>
      </c>
      <c r="D5" s="9"/>
      <c r="E5" s="12"/>
      <c r="F5" s="12"/>
      <c r="G5" s="13"/>
      <c r="H5" s="13"/>
      <c r="I5" s="13"/>
      <c r="J5" s="13"/>
      <c r="K5" s="13"/>
      <c r="L5" s="13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22.5" customHeight="1">
      <c r="A6" s="9" t="s">
        <v>56</v>
      </c>
      <c r="C6" s="9" t="s">
        <v>55</v>
      </c>
      <c r="D6" s="9"/>
      <c r="E6" s="12"/>
      <c r="F6" s="12"/>
      <c r="G6" s="13"/>
      <c r="H6" s="13"/>
      <c r="I6" s="13"/>
      <c r="J6" s="13"/>
      <c r="K6" s="13"/>
      <c r="L6" s="13"/>
      <c r="M6" s="14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2.5" customHeight="1">
      <c r="A7" s="9" t="s">
        <v>57</v>
      </c>
      <c r="C7" s="43" t="s">
        <v>88</v>
      </c>
      <c r="D7" s="43"/>
      <c r="E7" s="12"/>
      <c r="F7" s="12"/>
      <c r="G7" s="13"/>
      <c r="H7" s="13"/>
      <c r="I7" s="13"/>
      <c r="J7" s="13"/>
      <c r="K7" s="13"/>
      <c r="L7" s="13"/>
      <c r="M7" s="14"/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ht="22.5">
      <c r="J8" s="10" t="s">
        <v>58</v>
      </c>
    </row>
    <row r="9" spans="1:18" s="8" customFormat="1" ht="25.5" customHeight="1">
      <c r="A9" s="357" t="s">
        <v>62</v>
      </c>
      <c r="B9" s="19"/>
      <c r="C9" s="362" t="s">
        <v>89</v>
      </c>
      <c r="D9" s="362" t="s">
        <v>250</v>
      </c>
      <c r="E9" s="111" t="s">
        <v>90</v>
      </c>
      <c r="F9" s="19" t="s">
        <v>91</v>
      </c>
      <c r="G9" s="19" t="s">
        <v>92</v>
      </c>
      <c r="H9" s="19" t="s">
        <v>93</v>
      </c>
      <c r="I9" s="20" t="s">
        <v>94</v>
      </c>
      <c r="J9" s="19" t="s">
        <v>259</v>
      </c>
      <c r="K9" s="364" t="s">
        <v>251</v>
      </c>
      <c r="L9" s="365"/>
      <c r="M9" s="365"/>
      <c r="N9" s="365"/>
      <c r="O9" s="365"/>
      <c r="P9" s="365"/>
      <c r="Q9" s="366"/>
      <c r="R9" s="13"/>
    </row>
    <row r="10" spans="1:17" s="8" customFormat="1" ht="34.5">
      <c r="A10" s="359"/>
      <c r="B10" s="24"/>
      <c r="C10" s="363"/>
      <c r="D10" s="363"/>
      <c r="E10" s="113" t="s">
        <v>95</v>
      </c>
      <c r="F10" s="114" t="s">
        <v>96</v>
      </c>
      <c r="G10" s="115" t="s">
        <v>97</v>
      </c>
      <c r="H10" s="114" t="s">
        <v>98</v>
      </c>
      <c r="I10" s="115" t="s">
        <v>196</v>
      </c>
      <c r="J10" s="114"/>
      <c r="K10" s="116" t="s">
        <v>252</v>
      </c>
      <c r="L10" s="117" t="s">
        <v>253</v>
      </c>
      <c r="M10" s="117" t="s">
        <v>254</v>
      </c>
      <c r="N10" s="116" t="s">
        <v>255</v>
      </c>
      <c r="O10" s="116" t="s">
        <v>256</v>
      </c>
      <c r="P10" s="117" t="s">
        <v>257</v>
      </c>
      <c r="Q10" s="117" t="s">
        <v>258</v>
      </c>
    </row>
    <row r="11" spans="1:17" s="8" customFormat="1" ht="25.5" customHeight="1">
      <c r="A11" s="19">
        <v>1</v>
      </c>
      <c r="B11" s="354" t="s">
        <v>262</v>
      </c>
      <c r="C11" s="36" t="s">
        <v>78</v>
      </c>
      <c r="D11" s="48"/>
      <c r="E11" s="23"/>
      <c r="F11" s="21"/>
      <c r="G11" s="22"/>
      <c r="H11" s="21"/>
      <c r="I11" s="22"/>
      <c r="J11" s="21"/>
      <c r="K11" s="16"/>
      <c r="L11" s="16"/>
      <c r="M11" s="16"/>
      <c r="N11" s="16"/>
      <c r="O11" s="16"/>
      <c r="P11" s="16"/>
      <c r="Q11" s="16"/>
    </row>
    <row r="12" spans="1:17" s="8" customFormat="1" ht="25.5" customHeight="1">
      <c r="A12" s="27"/>
      <c r="B12" s="355"/>
      <c r="C12" s="27" t="s">
        <v>81</v>
      </c>
      <c r="D12" s="27"/>
      <c r="E12" s="23"/>
      <c r="F12" s="21"/>
      <c r="G12" s="22"/>
      <c r="H12" s="21"/>
      <c r="I12" s="22"/>
      <c r="J12" s="21"/>
      <c r="K12" s="28"/>
      <c r="L12" s="28"/>
      <c r="M12" s="28"/>
      <c r="N12" s="28"/>
      <c r="O12" s="28"/>
      <c r="P12" s="28"/>
      <c r="Q12" s="28"/>
    </row>
    <row r="13" spans="1:17" s="8" customFormat="1" ht="25.5" customHeight="1">
      <c r="A13" s="27"/>
      <c r="B13" s="355"/>
      <c r="C13" s="27" t="s">
        <v>99</v>
      </c>
      <c r="D13" s="27"/>
      <c r="E13" s="23"/>
      <c r="F13" s="21"/>
      <c r="G13" s="22"/>
      <c r="H13" s="21"/>
      <c r="I13" s="22"/>
      <c r="J13" s="21"/>
      <c r="K13" s="28"/>
      <c r="L13" s="28"/>
      <c r="M13" s="28"/>
      <c r="N13" s="28"/>
      <c r="O13" s="28"/>
      <c r="P13" s="28"/>
      <c r="Q13" s="28"/>
    </row>
    <row r="14" spans="1:17" ht="22.5">
      <c r="A14" s="38">
        <v>2</v>
      </c>
      <c r="B14" s="355"/>
      <c r="C14" s="44" t="s">
        <v>100</v>
      </c>
      <c r="D14" s="44"/>
      <c r="E14" s="39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22.5">
      <c r="A15" s="27"/>
      <c r="B15" s="355"/>
      <c r="C15" s="44" t="s">
        <v>101</v>
      </c>
      <c r="D15" s="44"/>
      <c r="E15" s="39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22.5">
      <c r="A16" s="27"/>
      <c r="B16" s="355"/>
      <c r="C16" s="45" t="s">
        <v>102</v>
      </c>
      <c r="D16" s="45"/>
      <c r="E16" s="39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22.5">
      <c r="A17" s="27"/>
      <c r="B17" s="355"/>
      <c r="C17" s="45" t="s">
        <v>103</v>
      </c>
      <c r="D17" s="45"/>
      <c r="E17" s="39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22.5">
      <c r="A18" s="27"/>
      <c r="B18" s="355"/>
      <c r="C18" s="44" t="s">
        <v>104</v>
      </c>
      <c r="D18" s="44"/>
      <c r="E18" s="39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22.5">
      <c r="A19" s="27"/>
      <c r="B19" s="355"/>
      <c r="C19" s="45" t="s">
        <v>102</v>
      </c>
      <c r="D19" s="45"/>
      <c r="E19" s="39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22.5">
      <c r="A20" s="27"/>
      <c r="B20" s="355"/>
      <c r="C20" s="45" t="s">
        <v>103</v>
      </c>
      <c r="D20" s="45"/>
      <c r="E20" s="39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22.5">
      <c r="A21" s="27"/>
      <c r="B21" s="355"/>
      <c r="C21" s="44" t="s">
        <v>105</v>
      </c>
      <c r="D21" s="44"/>
      <c r="E21" s="39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22.5">
      <c r="A22" s="38">
        <v>3</v>
      </c>
      <c r="B22" s="355"/>
      <c r="C22" s="45" t="s">
        <v>106</v>
      </c>
      <c r="D22" s="45"/>
      <c r="E22" s="39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22.5">
      <c r="A23" s="27"/>
      <c r="B23" s="355"/>
      <c r="C23" s="45" t="s">
        <v>107</v>
      </c>
      <c r="D23" s="45"/>
      <c r="E23" s="39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22.5">
      <c r="A24" s="27"/>
      <c r="B24" s="355"/>
      <c r="C24" s="45" t="s">
        <v>108</v>
      </c>
      <c r="D24" s="45"/>
      <c r="E24" s="39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22.5">
      <c r="A25" s="27"/>
      <c r="B25" s="355"/>
      <c r="C25" s="45" t="s">
        <v>103</v>
      </c>
      <c r="D25" s="45"/>
      <c r="E25" s="39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22.5">
      <c r="A26" s="27"/>
      <c r="B26" s="355"/>
      <c r="C26" s="45" t="s">
        <v>109</v>
      </c>
      <c r="D26" s="45"/>
      <c r="E26" s="39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22.5">
      <c r="A27" s="27"/>
      <c r="B27" s="355"/>
      <c r="C27" s="45" t="s">
        <v>102</v>
      </c>
      <c r="D27" s="45"/>
      <c r="E27" s="39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22.5">
      <c r="A28" s="27"/>
      <c r="B28" s="355"/>
      <c r="C28" s="45" t="s">
        <v>103</v>
      </c>
      <c r="D28" s="45"/>
      <c r="E28" s="39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22.5">
      <c r="A29" s="27"/>
      <c r="B29" s="355"/>
      <c r="C29" s="45" t="s">
        <v>110</v>
      </c>
      <c r="D29" s="45"/>
      <c r="E29" s="39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22.5">
      <c r="A30" s="27"/>
      <c r="B30" s="355"/>
      <c r="C30" s="45" t="s">
        <v>111</v>
      </c>
      <c r="D30" s="45"/>
      <c r="E30" s="39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22.5">
      <c r="A31" s="27"/>
      <c r="B31" s="355"/>
      <c r="C31" s="45" t="s">
        <v>102</v>
      </c>
      <c r="D31" s="45"/>
      <c r="E31" s="39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22.5">
      <c r="A32" s="27"/>
      <c r="B32" s="355"/>
      <c r="C32" s="45" t="s">
        <v>103</v>
      </c>
      <c r="D32" s="45"/>
      <c r="E32" s="39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22.5">
      <c r="A33" s="27"/>
      <c r="B33" s="355"/>
      <c r="C33" s="45" t="s">
        <v>110</v>
      </c>
      <c r="D33" s="45"/>
      <c r="E33" s="39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22.5">
      <c r="A34" s="27"/>
      <c r="B34" s="355"/>
      <c r="C34" s="45"/>
      <c r="D34" s="45"/>
      <c r="E34" s="39"/>
      <c r="F34" s="27"/>
      <c r="G34" s="27"/>
      <c r="H34" s="27"/>
      <c r="I34" s="27"/>
      <c r="J34" s="28"/>
      <c r="K34" s="27"/>
      <c r="L34" s="27"/>
      <c r="M34" s="27"/>
      <c r="N34" s="27"/>
      <c r="O34" s="27"/>
      <c r="P34" s="27"/>
      <c r="Q34" s="27"/>
    </row>
    <row r="35" spans="1:17" ht="25.5" customHeight="1">
      <c r="A35" s="27"/>
      <c r="B35" s="356"/>
      <c r="C35" s="45"/>
      <c r="D35" s="45"/>
      <c r="E35" s="39"/>
      <c r="F35" s="27"/>
      <c r="G35" s="27"/>
      <c r="H35" s="27"/>
      <c r="I35" s="27"/>
      <c r="J35" s="28"/>
      <c r="K35" s="27"/>
      <c r="L35" s="27"/>
      <c r="M35" s="27"/>
      <c r="N35" s="27"/>
      <c r="O35" s="27"/>
      <c r="P35" s="27"/>
      <c r="Q35" s="27"/>
    </row>
    <row r="36" spans="1:17" ht="23.25">
      <c r="A36" s="341" t="s">
        <v>50</v>
      </c>
      <c r="B36" s="361"/>
      <c r="C36" s="342"/>
      <c r="D36" s="112"/>
      <c r="E36" s="46"/>
      <c r="F36" s="33"/>
      <c r="G36" s="34"/>
      <c r="H36" s="46"/>
      <c r="I36" s="34"/>
      <c r="J36" s="34"/>
      <c r="K36" s="41"/>
      <c r="L36" s="41"/>
      <c r="M36" s="41"/>
      <c r="N36" s="41"/>
      <c r="O36" s="41"/>
      <c r="P36" s="41"/>
      <c r="Q36" s="41"/>
    </row>
  </sheetData>
  <sheetProtection/>
  <mergeCells count="10">
    <mergeCell ref="A2:Q2"/>
    <mergeCell ref="A3:Q3"/>
    <mergeCell ref="A4:Q4"/>
    <mergeCell ref="A36:C36"/>
    <mergeCell ref="D9:D10"/>
    <mergeCell ref="B11:B29"/>
    <mergeCell ref="B30:B35"/>
    <mergeCell ref="K9:Q9"/>
    <mergeCell ref="A9:A10"/>
    <mergeCell ref="C9:C10"/>
  </mergeCells>
  <printOptions horizontalCentered="1"/>
  <pageMargins left="0.3937007874015748" right="0.3937007874015748" top="0.7086614173228347" bottom="0.7086614173228347" header="0.5118110236220472" footer="0.196850393700787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150"/>
  <sheetViews>
    <sheetView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D84" sqref="D84"/>
    </sheetView>
  </sheetViews>
  <sheetFormatPr defaultColWidth="9.00390625" defaultRowHeight="12.75"/>
  <cols>
    <col min="1" max="1" width="2.28125" style="52" customWidth="1"/>
    <col min="2" max="3" width="1.8515625" style="52" customWidth="1"/>
    <col min="4" max="4" width="49.8515625" style="52" customWidth="1"/>
    <col min="5" max="5" width="12.7109375" style="86" bestFit="1" customWidth="1"/>
    <col min="6" max="6" width="11.57421875" style="86" bestFit="1" customWidth="1"/>
    <col min="7" max="7" width="14.421875" style="86" customWidth="1"/>
    <col min="8" max="9" width="9.00390625" style="52" customWidth="1"/>
    <col min="10" max="10" width="9.8515625" style="52" bestFit="1" customWidth="1"/>
    <col min="11" max="16384" width="9.00390625" style="52" customWidth="1"/>
  </cols>
  <sheetData>
    <row r="1" spans="1:7" ht="23.25">
      <c r="A1" s="320" t="s">
        <v>119</v>
      </c>
      <c r="B1" s="320"/>
      <c r="C1" s="320"/>
      <c r="D1" s="320"/>
      <c r="E1" s="320"/>
      <c r="F1" s="320"/>
      <c r="G1" s="320"/>
    </row>
    <row r="2" spans="1:10" s="54" customFormat="1" ht="27.75">
      <c r="A2" s="53" t="s">
        <v>120</v>
      </c>
      <c r="C2" s="53"/>
      <c r="D2" s="53"/>
      <c r="E2" s="55"/>
      <c r="F2" s="53"/>
      <c r="G2" s="56">
        <f>SUM(G3+G86+G94+G112+G120)</f>
        <v>7461270</v>
      </c>
      <c r="J2" s="91"/>
    </row>
    <row r="3" spans="1:7" s="54" customFormat="1" ht="27.75">
      <c r="A3" s="53" t="s">
        <v>121</v>
      </c>
      <c r="C3" s="53"/>
      <c r="D3" s="53"/>
      <c r="E3" s="55"/>
      <c r="F3" s="53"/>
      <c r="G3" s="56">
        <f>SUM(G4)</f>
        <v>5665270</v>
      </c>
    </row>
    <row r="4" spans="1:7" s="54" customFormat="1" ht="25.5">
      <c r="A4" s="57" t="s">
        <v>122</v>
      </c>
      <c r="B4" s="58"/>
      <c r="C4" s="58"/>
      <c r="D4" s="58"/>
      <c r="E4" s="59"/>
      <c r="F4" s="60"/>
      <c r="G4" s="60">
        <f>SUM(G5+G48)</f>
        <v>5665270</v>
      </c>
    </row>
    <row r="5" spans="1:7" s="54" customFormat="1" ht="25.5">
      <c r="A5" s="54" t="s">
        <v>123</v>
      </c>
      <c r="B5" s="61"/>
      <c r="C5" s="61"/>
      <c r="D5" s="61"/>
      <c r="E5" s="62"/>
      <c r="F5" s="62"/>
      <c r="G5" s="62">
        <f>SUM(G6)</f>
        <v>4823860</v>
      </c>
    </row>
    <row r="6" spans="2:7" s="54" customFormat="1" ht="25.5">
      <c r="B6" s="58" t="s">
        <v>124</v>
      </c>
      <c r="C6" s="61"/>
      <c r="D6" s="61"/>
      <c r="E6" s="62"/>
      <c r="F6" s="61"/>
      <c r="G6" s="62">
        <f>SUM(G7+G13+G37+G42)</f>
        <v>4823860</v>
      </c>
    </row>
    <row r="7" spans="1:7" s="66" customFormat="1" ht="25.5">
      <c r="A7" s="63"/>
      <c r="B7" s="64" t="s">
        <v>125</v>
      </c>
      <c r="C7" s="65"/>
      <c r="D7" s="65"/>
      <c r="E7" s="62"/>
      <c r="F7" s="61"/>
      <c r="G7" s="59">
        <f>SUM(F8)</f>
        <v>551160</v>
      </c>
    </row>
    <row r="8" spans="1:7" s="66" customFormat="1" ht="25.5">
      <c r="A8" s="63"/>
      <c r="B8" s="65"/>
      <c r="C8" s="65" t="s">
        <v>4</v>
      </c>
      <c r="D8" s="65"/>
      <c r="E8" s="62"/>
      <c r="F8" s="65">
        <f>SUM(E9:E12)</f>
        <v>551160</v>
      </c>
      <c r="G8" s="67"/>
    </row>
    <row r="9" spans="1:7" s="66" customFormat="1" ht="25.5">
      <c r="A9" s="63"/>
      <c r="B9" s="65"/>
      <c r="C9" s="65"/>
      <c r="D9" s="65" t="s">
        <v>178</v>
      </c>
      <c r="E9" s="59">
        <f>12150*12*2</f>
        <v>291600</v>
      </c>
      <c r="F9" s="61"/>
      <c r="G9" s="67"/>
    </row>
    <row r="10" spans="1:7" s="66" customFormat="1" ht="25.5">
      <c r="A10" s="63"/>
      <c r="B10" s="65"/>
      <c r="C10" s="65"/>
      <c r="D10" s="65" t="s">
        <v>179</v>
      </c>
      <c r="E10" s="59">
        <f>12150*12*1</f>
        <v>145800</v>
      </c>
      <c r="F10" s="61"/>
      <c r="G10" s="67"/>
    </row>
    <row r="11" spans="1:7" s="66" customFormat="1" ht="25.5">
      <c r="A11" s="63"/>
      <c r="B11" s="65"/>
      <c r="D11" s="65" t="s">
        <v>8</v>
      </c>
      <c r="E11" s="89">
        <f>2850*12*3</f>
        <v>102600</v>
      </c>
      <c r="F11" s="61"/>
      <c r="G11" s="67"/>
    </row>
    <row r="12" spans="1:7" s="66" customFormat="1" ht="25.5">
      <c r="A12" s="63"/>
      <c r="B12" s="65"/>
      <c r="D12" s="65" t="s">
        <v>269</v>
      </c>
      <c r="E12" s="89">
        <f>310*12*3</f>
        <v>11160</v>
      </c>
      <c r="F12" s="61"/>
      <c r="G12" s="67"/>
    </row>
    <row r="13" spans="1:7" s="54" customFormat="1" ht="25.5">
      <c r="A13" s="68"/>
      <c r="B13" s="65" t="s">
        <v>6</v>
      </c>
      <c r="C13" s="65"/>
      <c r="D13" s="65"/>
      <c r="E13" s="59"/>
      <c r="F13" s="65"/>
      <c r="G13" s="59">
        <f>SUM(F14+F19+F26)</f>
        <v>3030300</v>
      </c>
    </row>
    <row r="14" spans="1:7" s="54" customFormat="1" ht="25.5">
      <c r="A14" s="68"/>
      <c r="B14" s="65"/>
      <c r="C14" s="65" t="s">
        <v>7</v>
      </c>
      <c r="D14" s="65"/>
      <c r="E14" s="59"/>
      <c r="F14" s="65">
        <f>SUM(E15:E18)</f>
        <v>459700</v>
      </c>
      <c r="G14" s="59"/>
    </row>
    <row r="15" spans="1:7" s="54" customFormat="1" ht="25.5">
      <c r="A15" s="68"/>
      <c r="B15" s="65"/>
      <c r="C15" s="65"/>
      <c r="D15" s="65" t="s">
        <v>180</v>
      </c>
      <c r="E15" s="69">
        <f>108870+30</f>
        <v>108900</v>
      </c>
      <c r="F15" s="65"/>
      <c r="G15" s="59"/>
    </row>
    <row r="16" spans="1:7" s="54" customFormat="1" ht="25.5">
      <c r="A16" s="68"/>
      <c r="B16" s="65"/>
      <c r="C16" s="65"/>
      <c r="D16" s="65" t="s">
        <v>181</v>
      </c>
      <c r="E16" s="59">
        <v>10000</v>
      </c>
      <c r="F16" s="65"/>
      <c r="G16" s="59"/>
    </row>
    <row r="17" spans="1:7" s="54" customFormat="1" ht="25.5">
      <c r="A17" s="68"/>
      <c r="B17" s="65"/>
      <c r="C17" s="65"/>
      <c r="D17" s="65" t="s">
        <v>182</v>
      </c>
      <c r="E17" s="59">
        <f>1000*3*12</f>
        <v>36000</v>
      </c>
      <c r="F17" s="65"/>
      <c r="G17" s="59"/>
    </row>
    <row r="18" spans="1:7" s="54" customFormat="1" ht="25.5">
      <c r="A18" s="68"/>
      <c r="B18" s="65"/>
      <c r="C18" s="65"/>
      <c r="D18" s="65" t="s">
        <v>126</v>
      </c>
      <c r="E18" s="59">
        <f>25400*12*1</f>
        <v>304800</v>
      </c>
      <c r="F18" s="65"/>
      <c r="G18" s="59"/>
    </row>
    <row r="19" spans="1:7" s="54" customFormat="1" ht="25.5">
      <c r="A19" s="68"/>
      <c r="B19" s="65"/>
      <c r="C19" s="65" t="s">
        <v>9</v>
      </c>
      <c r="D19" s="65"/>
      <c r="E19" s="59"/>
      <c r="F19" s="65">
        <f>SUM(E20:E25)</f>
        <v>2217600</v>
      </c>
      <c r="G19" s="59"/>
    </row>
    <row r="20" spans="1:7" s="54" customFormat="1" ht="25.5">
      <c r="A20" s="68"/>
      <c r="B20" s="65"/>
      <c r="C20" s="65"/>
      <c r="D20" s="65" t="s">
        <v>10</v>
      </c>
      <c r="E20" s="59">
        <v>100000</v>
      </c>
      <c r="F20" s="65"/>
      <c r="G20" s="59"/>
    </row>
    <row r="21" spans="1:7" s="54" customFormat="1" ht="25.5">
      <c r="A21" s="68"/>
      <c r="B21" s="65"/>
      <c r="C21" s="65"/>
      <c r="D21" s="65" t="s">
        <v>127</v>
      </c>
      <c r="E21" s="59">
        <v>50000</v>
      </c>
      <c r="F21" s="65"/>
      <c r="G21" s="59"/>
    </row>
    <row r="22" spans="1:7" s="54" customFormat="1" ht="25.5">
      <c r="A22" s="68"/>
      <c r="B22" s="65"/>
      <c r="C22" s="65"/>
      <c r="D22" s="65" t="s">
        <v>183</v>
      </c>
      <c r="E22" s="59">
        <v>2000000</v>
      </c>
      <c r="F22" s="65"/>
      <c r="G22" s="59"/>
    </row>
    <row r="23" spans="1:7" s="54" customFormat="1" ht="69">
      <c r="A23" s="68"/>
      <c r="B23" s="65"/>
      <c r="C23" s="65"/>
      <c r="D23" s="90" t="s">
        <v>184</v>
      </c>
      <c r="E23" s="59">
        <v>10000</v>
      </c>
      <c r="F23" s="65"/>
      <c r="G23" s="59"/>
    </row>
    <row r="24" spans="1:7" s="54" customFormat="1" ht="25.5">
      <c r="A24" s="68"/>
      <c r="B24" s="65"/>
      <c r="C24" s="65"/>
      <c r="D24" s="65" t="s">
        <v>188</v>
      </c>
      <c r="E24" s="59">
        <v>30000</v>
      </c>
      <c r="F24" s="65"/>
      <c r="G24" s="59"/>
    </row>
    <row r="25" spans="1:7" s="54" customFormat="1" ht="25.5">
      <c r="A25" s="68"/>
      <c r="B25" s="65"/>
      <c r="C25" s="65"/>
      <c r="D25" s="65" t="s">
        <v>185</v>
      </c>
      <c r="E25" s="59">
        <f>SUM(F8*5%)+42</f>
        <v>27600</v>
      </c>
      <c r="F25" s="65"/>
      <c r="G25" s="59"/>
    </row>
    <row r="26" spans="1:7" s="54" customFormat="1" ht="25.5">
      <c r="A26" s="68"/>
      <c r="B26" s="65"/>
      <c r="C26" s="65" t="s">
        <v>11</v>
      </c>
      <c r="D26" s="65"/>
      <c r="E26" s="59"/>
      <c r="F26" s="65">
        <f>SUM(E27:E36)</f>
        <v>353000</v>
      </c>
      <c r="G26" s="59"/>
    </row>
    <row r="27" spans="1:7" s="54" customFormat="1" ht="25.5">
      <c r="A27" s="68"/>
      <c r="B27" s="65"/>
      <c r="C27" s="65"/>
      <c r="D27" s="65" t="s">
        <v>128</v>
      </c>
      <c r="E27" s="59">
        <v>10000</v>
      </c>
      <c r="F27" s="65"/>
      <c r="G27" s="59"/>
    </row>
    <row r="28" spans="1:7" s="54" customFormat="1" ht="25.5">
      <c r="A28" s="68"/>
      <c r="B28" s="65"/>
      <c r="C28" s="65"/>
      <c r="D28" s="65" t="s">
        <v>12</v>
      </c>
      <c r="E28" s="59">
        <v>100000</v>
      </c>
      <c r="F28" s="65"/>
      <c r="G28" s="59"/>
    </row>
    <row r="29" spans="1:7" s="54" customFormat="1" ht="25.5">
      <c r="A29" s="68"/>
      <c r="B29" s="65"/>
      <c r="C29" s="65"/>
      <c r="D29" s="65" t="s">
        <v>33</v>
      </c>
      <c r="E29" s="59">
        <v>20000</v>
      </c>
      <c r="F29" s="65"/>
      <c r="G29" s="59"/>
    </row>
    <row r="30" spans="1:7" s="54" customFormat="1" ht="25.5">
      <c r="A30" s="68"/>
      <c r="B30" s="65"/>
      <c r="C30" s="65"/>
      <c r="D30" s="65" t="s">
        <v>129</v>
      </c>
      <c r="E30" s="59">
        <v>20000</v>
      </c>
      <c r="F30" s="65"/>
      <c r="G30" s="59"/>
    </row>
    <row r="31" spans="1:7" s="54" customFormat="1" ht="25.5">
      <c r="A31" s="68"/>
      <c r="B31" s="65"/>
      <c r="C31" s="65"/>
      <c r="D31" s="65" t="s">
        <v>130</v>
      </c>
      <c r="E31" s="59">
        <v>50000</v>
      </c>
      <c r="F31" s="65"/>
      <c r="G31" s="59"/>
    </row>
    <row r="32" spans="1:7" s="54" customFormat="1" ht="25.5">
      <c r="A32" s="68"/>
      <c r="B32" s="65"/>
      <c r="C32" s="65"/>
      <c r="D32" s="65" t="s">
        <v>131</v>
      </c>
      <c r="E32" s="59">
        <v>30000</v>
      </c>
      <c r="F32" s="65"/>
      <c r="G32" s="59"/>
    </row>
    <row r="33" spans="1:7" s="54" customFormat="1" ht="25.5">
      <c r="A33" s="68"/>
      <c r="B33" s="65"/>
      <c r="C33" s="65"/>
      <c r="D33" s="65" t="s">
        <v>132</v>
      </c>
      <c r="E33" s="59">
        <v>100000</v>
      </c>
      <c r="F33" s="65"/>
      <c r="G33" s="59"/>
    </row>
    <row r="34" spans="1:7" s="54" customFormat="1" ht="25.5">
      <c r="A34" s="68"/>
      <c r="B34" s="65"/>
      <c r="C34" s="65"/>
      <c r="D34" s="65" t="s">
        <v>133</v>
      </c>
      <c r="E34" s="59">
        <v>8000</v>
      </c>
      <c r="F34" s="65"/>
      <c r="G34" s="59"/>
    </row>
    <row r="35" spans="1:7" s="54" customFormat="1" ht="25.5">
      <c r="A35" s="68"/>
      <c r="B35" s="65"/>
      <c r="C35" s="65"/>
      <c r="D35" s="65" t="s">
        <v>134</v>
      </c>
      <c r="E35" s="59">
        <v>5000</v>
      </c>
      <c r="F35" s="65"/>
      <c r="G35" s="59"/>
    </row>
    <row r="36" spans="1:7" s="54" customFormat="1" ht="25.5">
      <c r="A36" s="68"/>
      <c r="B36" s="65"/>
      <c r="C36" s="65"/>
      <c r="D36" s="65" t="s">
        <v>135</v>
      </c>
      <c r="E36" s="59">
        <v>10000</v>
      </c>
      <c r="F36" s="65"/>
      <c r="G36" s="59"/>
    </row>
    <row r="37" spans="1:7" s="54" customFormat="1" ht="25.5">
      <c r="A37" s="68"/>
      <c r="B37" s="65" t="s">
        <v>136</v>
      </c>
      <c r="C37" s="65"/>
      <c r="D37" s="65"/>
      <c r="E37" s="59"/>
      <c r="F37" s="65"/>
      <c r="G37" s="59">
        <f>SUM(F38)</f>
        <v>492400</v>
      </c>
    </row>
    <row r="38" spans="1:7" s="54" customFormat="1" ht="25.5">
      <c r="A38" s="68"/>
      <c r="B38" s="65"/>
      <c r="C38" s="65" t="s">
        <v>137</v>
      </c>
      <c r="D38" s="65"/>
      <c r="E38" s="59"/>
      <c r="F38" s="65">
        <f>SUM(E39:E41)</f>
        <v>492400</v>
      </c>
      <c r="G38" s="59"/>
    </row>
    <row r="39" spans="1:7" s="54" customFormat="1" ht="25.5">
      <c r="A39" s="68"/>
      <c r="B39" s="65"/>
      <c r="C39" s="65"/>
      <c r="D39" s="65" t="s">
        <v>138</v>
      </c>
      <c r="E39" s="59">
        <v>462400</v>
      </c>
      <c r="F39" s="65"/>
      <c r="G39" s="59"/>
    </row>
    <row r="40" spans="1:7" s="54" customFormat="1" ht="25.5">
      <c r="A40" s="68"/>
      <c r="B40" s="65"/>
      <c r="C40" s="65"/>
      <c r="D40" s="65" t="s">
        <v>139</v>
      </c>
      <c r="E40" s="59">
        <v>10000</v>
      </c>
      <c r="F40" s="65"/>
      <c r="G40" s="59"/>
    </row>
    <row r="41" spans="1:7" s="54" customFormat="1" ht="25.5">
      <c r="A41" s="68"/>
      <c r="B41" s="65"/>
      <c r="C41" s="65"/>
      <c r="D41" s="65" t="s">
        <v>200</v>
      </c>
      <c r="E41" s="59">
        <v>20000</v>
      </c>
      <c r="F41" s="65"/>
      <c r="G41" s="59"/>
    </row>
    <row r="42" spans="1:7" s="54" customFormat="1" ht="25.5">
      <c r="A42" s="68"/>
      <c r="B42" s="65" t="s">
        <v>140</v>
      </c>
      <c r="C42" s="65"/>
      <c r="D42" s="65"/>
      <c r="E42" s="59"/>
      <c r="F42" s="65"/>
      <c r="G42" s="59">
        <f>SUM(F43)</f>
        <v>750000</v>
      </c>
    </row>
    <row r="43" spans="1:7" s="54" customFormat="1" ht="25.5">
      <c r="A43" s="68"/>
      <c r="B43" s="65"/>
      <c r="C43" s="65" t="s">
        <v>141</v>
      </c>
      <c r="D43" s="65"/>
      <c r="E43" s="59"/>
      <c r="F43" s="65">
        <f>SUM(E44:E46)</f>
        <v>750000</v>
      </c>
      <c r="G43" s="59"/>
    </row>
    <row r="44" spans="1:7" s="54" customFormat="1" ht="25.5">
      <c r="A44" s="68"/>
      <c r="B44" s="65"/>
      <c r="C44" s="65"/>
      <c r="D44" s="65" t="s">
        <v>201</v>
      </c>
      <c r="E44" s="59">
        <v>200000</v>
      </c>
      <c r="F44" s="65"/>
      <c r="G44" s="59"/>
    </row>
    <row r="45" spans="1:9" s="54" customFormat="1" ht="25.5">
      <c r="A45" s="68"/>
      <c r="B45" s="65"/>
      <c r="C45" s="65"/>
      <c r="D45" s="70" t="s">
        <v>202</v>
      </c>
      <c r="E45" s="69">
        <v>300000</v>
      </c>
      <c r="F45" s="65"/>
      <c r="G45" s="59"/>
      <c r="I45" s="119" t="s">
        <v>267</v>
      </c>
    </row>
    <row r="46" spans="1:9" s="54" customFormat="1" ht="25.5">
      <c r="A46" s="68"/>
      <c r="B46" s="65"/>
      <c r="C46" s="65"/>
      <c r="D46" s="71" t="s">
        <v>203</v>
      </c>
      <c r="E46" s="69">
        <v>250000</v>
      </c>
      <c r="F46" s="65"/>
      <c r="G46" s="59"/>
      <c r="I46" s="119" t="s">
        <v>268</v>
      </c>
    </row>
    <row r="47" spans="1:7" s="54" customFormat="1" ht="25.5">
      <c r="A47" s="68"/>
      <c r="B47" s="65"/>
      <c r="C47" s="65"/>
      <c r="D47" s="65"/>
      <c r="E47" s="59"/>
      <c r="F47" s="65"/>
      <c r="G47" s="59"/>
    </row>
    <row r="48" spans="1:7" s="54" customFormat="1" ht="27">
      <c r="A48" s="73" t="s">
        <v>142</v>
      </c>
      <c r="B48" s="65"/>
      <c r="C48" s="65"/>
      <c r="D48" s="65"/>
      <c r="E48" s="59"/>
      <c r="F48" s="65"/>
      <c r="G48" s="74">
        <f>SUM(G49+G69)</f>
        <v>841410</v>
      </c>
    </row>
    <row r="49" spans="1:7" s="54" customFormat="1" ht="27">
      <c r="A49" s="68"/>
      <c r="B49" s="58" t="s">
        <v>143</v>
      </c>
      <c r="C49" s="65"/>
      <c r="D49" s="65"/>
      <c r="E49" s="59"/>
      <c r="F49" s="65"/>
      <c r="G49" s="74">
        <f>SUM(G50:G64)</f>
        <v>482610</v>
      </c>
    </row>
    <row r="50" spans="1:7" s="66" customFormat="1" ht="25.5">
      <c r="A50" s="63"/>
      <c r="B50" s="64" t="s">
        <v>125</v>
      </c>
      <c r="C50" s="65"/>
      <c r="D50" s="65"/>
      <c r="E50" s="62"/>
      <c r="F50" s="61"/>
      <c r="G50" s="59">
        <f>SUM(F51)</f>
        <v>401880</v>
      </c>
    </row>
    <row r="51" spans="1:7" s="66" customFormat="1" ht="25.5">
      <c r="A51" s="63"/>
      <c r="B51" s="65"/>
      <c r="C51" s="65" t="s">
        <v>4</v>
      </c>
      <c r="D51" s="65"/>
      <c r="E51" s="62"/>
      <c r="F51" s="65">
        <f>SUM(E52:E53)</f>
        <v>401880</v>
      </c>
      <c r="G51" s="67"/>
    </row>
    <row r="52" spans="1:7" s="66" customFormat="1" ht="25.5">
      <c r="A52" s="63"/>
      <c r="B52" s="65"/>
      <c r="C52" s="65"/>
      <c r="D52" s="65" t="s">
        <v>186</v>
      </c>
      <c r="E52" s="59">
        <f>14850*12*1</f>
        <v>178200</v>
      </c>
      <c r="F52" s="61"/>
      <c r="G52" s="67"/>
    </row>
    <row r="53" spans="1:7" s="66" customFormat="1" ht="25.5">
      <c r="A53" s="63"/>
      <c r="B53" s="65"/>
      <c r="C53" s="65"/>
      <c r="D53" s="65" t="s">
        <v>8</v>
      </c>
      <c r="E53" s="59">
        <f>9320*12*2</f>
        <v>223680</v>
      </c>
      <c r="F53" s="61"/>
      <c r="G53" s="67"/>
    </row>
    <row r="54" spans="1:7" s="54" customFormat="1" ht="25.5">
      <c r="A54" s="68"/>
      <c r="B54" s="58"/>
      <c r="C54" s="65" t="s">
        <v>6</v>
      </c>
      <c r="D54" s="65"/>
      <c r="E54" s="59"/>
      <c r="F54" s="65"/>
      <c r="G54" s="59">
        <f>SUM(F55+F58+F62)</f>
        <v>70730</v>
      </c>
    </row>
    <row r="55" spans="1:7" s="54" customFormat="1" ht="25.5">
      <c r="A55" s="68"/>
      <c r="B55" s="65"/>
      <c r="D55" s="65" t="s">
        <v>144</v>
      </c>
      <c r="E55" s="59"/>
      <c r="F55" s="65">
        <f>SUM(E56:E57)</f>
        <v>25600</v>
      </c>
      <c r="G55" s="59"/>
    </row>
    <row r="56" spans="1:7" s="54" customFormat="1" ht="25.5">
      <c r="A56" s="68"/>
      <c r="B56" s="65"/>
      <c r="C56" s="65"/>
      <c r="D56" s="65" t="s">
        <v>181</v>
      </c>
      <c r="E56" s="59">
        <v>10600</v>
      </c>
      <c r="F56" s="65"/>
      <c r="G56" s="59"/>
    </row>
    <row r="57" spans="1:7" s="54" customFormat="1" ht="25.5">
      <c r="A57" s="68"/>
      <c r="B57" s="65"/>
      <c r="C57" s="65"/>
      <c r="D57" s="65" t="s">
        <v>145</v>
      </c>
      <c r="E57" s="59">
        <v>15000</v>
      </c>
      <c r="F57" s="65"/>
      <c r="G57" s="59"/>
    </row>
    <row r="58" spans="1:7" s="54" customFormat="1" ht="25.5">
      <c r="A58" s="68"/>
      <c r="B58" s="65"/>
      <c r="D58" s="65" t="s">
        <v>9</v>
      </c>
      <c r="E58" s="59"/>
      <c r="F58" s="65">
        <f>SUM(E59:E61)</f>
        <v>40130</v>
      </c>
      <c r="G58" s="59"/>
    </row>
    <row r="59" spans="1:7" s="54" customFormat="1" ht="25.5">
      <c r="A59" s="68"/>
      <c r="B59" s="65"/>
      <c r="C59" s="65"/>
      <c r="D59" s="65" t="s">
        <v>10</v>
      </c>
      <c r="E59" s="59">
        <v>15000</v>
      </c>
      <c r="F59" s="65"/>
      <c r="G59" s="59"/>
    </row>
    <row r="60" spans="1:7" s="54" customFormat="1" ht="25.5">
      <c r="A60" s="68"/>
      <c r="B60" s="65"/>
      <c r="C60" s="65"/>
      <c r="D60" s="65" t="s">
        <v>185</v>
      </c>
      <c r="E60" s="59">
        <f>SUM(F51*5%)+36</f>
        <v>20130</v>
      </c>
      <c r="F60" s="65"/>
      <c r="G60" s="59"/>
    </row>
    <row r="61" spans="1:7" s="54" customFormat="1" ht="25.5">
      <c r="A61" s="68"/>
      <c r="B61" s="65"/>
      <c r="C61" s="65"/>
      <c r="D61" s="65" t="s">
        <v>127</v>
      </c>
      <c r="E61" s="59">
        <v>5000</v>
      </c>
      <c r="F61" s="65"/>
      <c r="G61" s="59"/>
    </row>
    <row r="62" spans="1:7" s="54" customFormat="1" ht="25.5">
      <c r="A62" s="68"/>
      <c r="B62" s="65"/>
      <c r="D62" s="65" t="s">
        <v>146</v>
      </c>
      <c r="E62" s="59"/>
      <c r="F62" s="65">
        <f>SUM(E63)</f>
        <v>5000</v>
      </c>
      <c r="G62" s="59"/>
    </row>
    <row r="63" spans="1:7" s="54" customFormat="1" ht="25.5">
      <c r="A63" s="68"/>
      <c r="B63" s="65"/>
      <c r="C63" s="65"/>
      <c r="D63" s="65" t="s">
        <v>147</v>
      </c>
      <c r="E63" s="59">
        <v>5000</v>
      </c>
      <c r="F63" s="65"/>
      <c r="G63" s="59"/>
    </row>
    <row r="64" spans="1:7" s="54" customFormat="1" ht="25.5">
      <c r="A64" s="68"/>
      <c r="B64" s="65"/>
      <c r="C64" s="65" t="s">
        <v>18</v>
      </c>
      <c r="D64" s="65"/>
      <c r="E64" s="59"/>
      <c r="F64" s="65"/>
      <c r="G64" s="59">
        <f>SUM(F65)</f>
        <v>10000</v>
      </c>
    </row>
    <row r="65" spans="1:7" s="54" customFormat="1" ht="25.5">
      <c r="A65" s="68"/>
      <c r="B65" s="65"/>
      <c r="C65" s="65"/>
      <c r="D65" s="65" t="s">
        <v>19</v>
      </c>
      <c r="E65" s="59"/>
      <c r="F65" s="65">
        <f>SUM(E66:E66)</f>
        <v>10000</v>
      </c>
      <c r="G65" s="59"/>
    </row>
    <row r="66" spans="1:9" s="54" customFormat="1" ht="25.5">
      <c r="A66" s="68"/>
      <c r="B66" s="65"/>
      <c r="C66" s="65"/>
      <c r="D66" s="65" t="s">
        <v>204</v>
      </c>
      <c r="E66" s="59">
        <v>10000</v>
      </c>
      <c r="F66" s="65"/>
      <c r="G66" s="59"/>
      <c r="I66" s="119" t="s">
        <v>267</v>
      </c>
    </row>
    <row r="67" spans="1:9" s="54" customFormat="1" ht="25.5">
      <c r="A67" s="68"/>
      <c r="B67" s="65"/>
      <c r="C67" s="65"/>
      <c r="D67" s="65"/>
      <c r="E67" s="59"/>
      <c r="F67" s="65"/>
      <c r="G67" s="59"/>
      <c r="I67" s="119" t="s">
        <v>268</v>
      </c>
    </row>
    <row r="68" spans="1:7" s="54" customFormat="1" ht="25.5">
      <c r="A68" s="68"/>
      <c r="B68" s="65"/>
      <c r="C68" s="65"/>
      <c r="D68" s="65"/>
      <c r="E68" s="59"/>
      <c r="F68" s="65"/>
      <c r="G68" s="59"/>
    </row>
    <row r="69" spans="1:7" s="54" customFormat="1" ht="27">
      <c r="A69" s="68"/>
      <c r="B69" s="58" t="s">
        <v>148</v>
      </c>
      <c r="C69" s="65"/>
      <c r="D69" s="65"/>
      <c r="E69" s="59"/>
      <c r="F69" s="65"/>
      <c r="G69" s="74">
        <f>SUM(G70+G82)</f>
        <v>358800</v>
      </c>
    </row>
    <row r="70" spans="1:7" s="54" customFormat="1" ht="25.5">
      <c r="A70" s="68"/>
      <c r="B70" s="58"/>
      <c r="C70" s="65" t="s">
        <v>15</v>
      </c>
      <c r="D70" s="65"/>
      <c r="E70" s="59"/>
      <c r="F70" s="65"/>
      <c r="G70" s="59">
        <f>SUM(F71+F75+F80)</f>
        <v>208800</v>
      </c>
    </row>
    <row r="71" spans="1:7" s="54" customFormat="1" ht="25.5">
      <c r="A71" s="68"/>
      <c r="B71" s="65"/>
      <c r="D71" s="65" t="s">
        <v>149</v>
      </c>
      <c r="E71" s="59"/>
      <c r="F71" s="65">
        <f>SUM(E72:E74)</f>
        <v>41000</v>
      </c>
      <c r="G71" s="59"/>
    </row>
    <row r="72" spans="1:7" s="54" customFormat="1" ht="25.5">
      <c r="A72" s="68"/>
      <c r="B72" s="65"/>
      <c r="C72" s="65"/>
      <c r="D72" s="65" t="s">
        <v>145</v>
      </c>
      <c r="E72" s="59">
        <f>20000</f>
        <v>20000</v>
      </c>
      <c r="F72" s="65"/>
      <c r="G72" s="59"/>
    </row>
    <row r="73" spans="1:7" s="54" customFormat="1" ht="25.5">
      <c r="A73" s="68"/>
      <c r="B73" s="65"/>
      <c r="C73" s="65"/>
      <c r="D73" s="65" t="s">
        <v>181</v>
      </c>
      <c r="E73" s="59">
        <v>6000</v>
      </c>
      <c r="F73" s="65"/>
      <c r="G73" s="59"/>
    </row>
    <row r="74" spans="1:7" s="54" customFormat="1" ht="25.5">
      <c r="A74" s="68"/>
      <c r="B74" s="65"/>
      <c r="C74" s="65"/>
      <c r="D74" s="65" t="s">
        <v>189</v>
      </c>
      <c r="E74" s="59">
        <v>15000</v>
      </c>
      <c r="F74" s="65"/>
      <c r="G74" s="59"/>
    </row>
    <row r="75" spans="1:7" s="54" customFormat="1" ht="25.5">
      <c r="A75" s="68"/>
      <c r="B75" s="65"/>
      <c r="D75" s="65" t="s">
        <v>17</v>
      </c>
      <c r="E75" s="59"/>
      <c r="F75" s="65">
        <f>SUM(E76:E79)</f>
        <v>127000</v>
      </c>
      <c r="G75" s="59"/>
    </row>
    <row r="76" spans="1:7" s="54" customFormat="1" ht="25.5">
      <c r="A76" s="68"/>
      <c r="B76" s="65"/>
      <c r="C76" s="65"/>
      <c r="D76" s="65" t="s">
        <v>10</v>
      </c>
      <c r="E76" s="59">
        <v>7000</v>
      </c>
      <c r="F76" s="65"/>
      <c r="G76" s="59"/>
    </row>
    <row r="77" spans="1:7" s="54" customFormat="1" ht="25.5">
      <c r="A77" s="68"/>
      <c r="B77" s="65"/>
      <c r="C77" s="65"/>
      <c r="D77" s="65" t="s">
        <v>127</v>
      </c>
      <c r="E77" s="59">
        <v>10000</v>
      </c>
      <c r="F77" s="65"/>
      <c r="G77" s="59"/>
    </row>
    <row r="78" spans="1:7" s="54" customFormat="1" ht="25.5">
      <c r="A78" s="68"/>
      <c r="B78" s="65"/>
      <c r="C78" s="65"/>
      <c r="D78" s="65" t="s">
        <v>190</v>
      </c>
      <c r="E78" s="59">
        <v>10000</v>
      </c>
      <c r="F78" s="65"/>
      <c r="G78" s="59"/>
    </row>
    <row r="79" spans="1:7" s="54" customFormat="1" ht="69">
      <c r="A79" s="68"/>
      <c r="B79" s="65"/>
      <c r="C79" s="65"/>
      <c r="D79" s="90" t="s">
        <v>184</v>
      </c>
      <c r="E79" s="59">
        <v>100000</v>
      </c>
      <c r="F79" s="65"/>
      <c r="G79" s="59"/>
    </row>
    <row r="80" spans="1:7" s="54" customFormat="1" ht="25.5">
      <c r="A80" s="68"/>
      <c r="B80" s="65"/>
      <c r="D80" s="65" t="s">
        <v>146</v>
      </c>
      <c r="E80" s="59"/>
      <c r="F80" s="65">
        <f>SUM(E81)</f>
        <v>40800</v>
      </c>
      <c r="G80" s="59"/>
    </row>
    <row r="81" spans="1:7" s="54" customFormat="1" ht="25.5">
      <c r="A81" s="68"/>
      <c r="B81" s="65"/>
      <c r="C81" s="65"/>
      <c r="D81" s="65" t="s">
        <v>147</v>
      </c>
      <c r="E81" s="59">
        <f>40800</f>
        <v>40800</v>
      </c>
      <c r="F81" s="65"/>
      <c r="G81" s="59"/>
    </row>
    <row r="82" spans="1:7" s="54" customFormat="1" ht="25.5">
      <c r="A82" s="68"/>
      <c r="B82" s="65"/>
      <c r="C82" s="65" t="s">
        <v>18</v>
      </c>
      <c r="D82" s="65"/>
      <c r="E82" s="59"/>
      <c r="F82" s="65"/>
      <c r="G82" s="59">
        <f>SUM(F83)</f>
        <v>150000</v>
      </c>
    </row>
    <row r="83" spans="1:7" s="54" customFormat="1" ht="25.5">
      <c r="A83" s="68"/>
      <c r="B83" s="65"/>
      <c r="C83" s="65"/>
      <c r="D83" s="65" t="s">
        <v>19</v>
      </c>
      <c r="E83" s="59"/>
      <c r="F83" s="65">
        <f>SUM(E84:E84)</f>
        <v>150000</v>
      </c>
      <c r="G83" s="59"/>
    </row>
    <row r="84" spans="1:7" s="54" customFormat="1" ht="25.5">
      <c r="A84" s="68"/>
      <c r="B84" s="65"/>
      <c r="C84" s="65"/>
      <c r="D84" s="65" t="s">
        <v>205</v>
      </c>
      <c r="E84" s="59">
        <v>150000</v>
      </c>
      <c r="F84" s="65"/>
      <c r="G84" s="60"/>
    </row>
    <row r="85" spans="1:7" s="54" customFormat="1" ht="14.25" customHeight="1">
      <c r="A85" s="73"/>
      <c r="B85" s="65"/>
      <c r="C85" s="65"/>
      <c r="D85" s="65"/>
      <c r="E85" s="59"/>
      <c r="F85" s="65"/>
      <c r="G85" s="59"/>
    </row>
    <row r="86" spans="1:7" s="54" customFormat="1" ht="27">
      <c r="A86" s="75" t="s">
        <v>150</v>
      </c>
      <c r="B86" s="76"/>
      <c r="C86" s="75"/>
      <c r="D86" s="75"/>
      <c r="E86" s="59"/>
      <c r="F86" s="65"/>
      <c r="G86" s="74">
        <f>SUM(G87)</f>
        <v>500000</v>
      </c>
    </row>
    <row r="87" spans="1:7" s="76" customFormat="1" ht="27">
      <c r="A87" s="57" t="s">
        <v>151</v>
      </c>
      <c r="B87" s="58"/>
      <c r="C87" s="58"/>
      <c r="D87" s="58"/>
      <c r="E87" s="77"/>
      <c r="F87" s="78"/>
      <c r="G87" s="79">
        <f>SUM(G88)</f>
        <v>500000</v>
      </c>
    </row>
    <row r="88" spans="1:7" s="54" customFormat="1" ht="27">
      <c r="A88" s="54" t="s">
        <v>152</v>
      </c>
      <c r="B88" s="61"/>
      <c r="C88" s="61"/>
      <c r="D88" s="61"/>
      <c r="E88" s="62"/>
      <c r="F88" s="65"/>
      <c r="G88" s="74">
        <f>SUM(G89)</f>
        <v>500000</v>
      </c>
    </row>
    <row r="89" spans="2:7" s="54" customFormat="1" ht="25.5">
      <c r="B89" s="58" t="s">
        <v>153</v>
      </c>
      <c r="C89" s="61"/>
      <c r="D89" s="61"/>
      <c r="E89" s="62"/>
      <c r="F89" s="61"/>
      <c r="G89" s="62">
        <f>SUM(G90)</f>
        <v>500000</v>
      </c>
    </row>
    <row r="90" spans="1:7" s="54" customFormat="1" ht="25.5">
      <c r="A90" s="68"/>
      <c r="B90" s="65" t="s">
        <v>20</v>
      </c>
      <c r="C90" s="65"/>
      <c r="D90" s="65"/>
      <c r="E90" s="62"/>
      <c r="F90" s="65"/>
      <c r="G90" s="59">
        <f>SUM(F91)</f>
        <v>500000</v>
      </c>
    </row>
    <row r="91" spans="1:7" s="54" customFormat="1" ht="25.5">
      <c r="A91" s="68"/>
      <c r="B91" s="65"/>
      <c r="C91" s="65" t="s">
        <v>21</v>
      </c>
      <c r="D91" s="65"/>
      <c r="E91" s="59"/>
      <c r="F91" s="65">
        <f>SUM(E92:E92)</f>
        <v>500000</v>
      </c>
      <c r="G91" s="59"/>
    </row>
    <row r="92" spans="1:14" s="54" customFormat="1" ht="25.5">
      <c r="A92" s="68"/>
      <c r="B92" s="65"/>
      <c r="C92" s="65" t="s">
        <v>154</v>
      </c>
      <c r="D92" s="65" t="s">
        <v>206</v>
      </c>
      <c r="E92" s="59">
        <v>500000</v>
      </c>
      <c r="F92" s="65"/>
      <c r="G92" s="59"/>
      <c r="I92" s="119" t="s">
        <v>267</v>
      </c>
      <c r="J92" s="119"/>
      <c r="K92" s="119"/>
      <c r="L92" s="119"/>
      <c r="M92" s="119"/>
      <c r="N92" s="119"/>
    </row>
    <row r="93" spans="1:9" s="54" customFormat="1" ht="18.75" customHeight="1">
      <c r="A93" s="68"/>
      <c r="B93" s="65"/>
      <c r="C93" s="65"/>
      <c r="D93" s="65"/>
      <c r="E93" s="59"/>
      <c r="F93" s="65"/>
      <c r="G93" s="59"/>
      <c r="I93" s="119" t="s">
        <v>268</v>
      </c>
    </row>
    <row r="94" spans="1:7" s="54" customFormat="1" ht="27">
      <c r="A94" s="57" t="s">
        <v>155</v>
      </c>
      <c r="B94" s="58"/>
      <c r="C94" s="58"/>
      <c r="D94" s="58"/>
      <c r="E94" s="59"/>
      <c r="F94" s="65"/>
      <c r="G94" s="74">
        <f>SUM(G95)</f>
        <v>130000</v>
      </c>
    </row>
    <row r="95" spans="1:7" s="54" customFormat="1" ht="27">
      <c r="A95" s="57" t="s">
        <v>36</v>
      </c>
      <c r="B95" s="58"/>
      <c r="C95" s="58"/>
      <c r="D95" s="58"/>
      <c r="E95" s="59"/>
      <c r="F95" s="65"/>
      <c r="G95" s="74">
        <f>SUM(G96)</f>
        <v>130000</v>
      </c>
    </row>
    <row r="96" spans="1:7" s="54" customFormat="1" ht="27">
      <c r="A96" s="73" t="s">
        <v>156</v>
      </c>
      <c r="B96" s="61"/>
      <c r="C96" s="61"/>
      <c r="D96" s="61"/>
      <c r="E96" s="59"/>
      <c r="F96" s="65"/>
      <c r="G96" s="74">
        <f>SUM(G97+G102+G107)</f>
        <v>130000</v>
      </c>
    </row>
    <row r="97" spans="2:7" s="54" customFormat="1" ht="23.25" customHeight="1">
      <c r="B97" s="58" t="s">
        <v>153</v>
      </c>
      <c r="C97" s="61"/>
      <c r="D97" s="61"/>
      <c r="E97" s="62"/>
      <c r="F97" s="61"/>
      <c r="G97" s="62">
        <f>SUM(G98)</f>
        <v>80000</v>
      </c>
    </row>
    <row r="98" spans="1:7" s="54" customFormat="1" ht="23.25" customHeight="1">
      <c r="A98" s="80"/>
      <c r="B98" s="65" t="s">
        <v>20</v>
      </c>
      <c r="C98" s="65"/>
      <c r="D98" s="65"/>
      <c r="E98" s="59"/>
      <c r="F98" s="65"/>
      <c r="G98" s="59">
        <f>SUM(F99)</f>
        <v>80000</v>
      </c>
    </row>
    <row r="99" spans="1:7" s="54" customFormat="1" ht="25.5">
      <c r="A99" s="80"/>
      <c r="B99" s="65"/>
      <c r="C99" s="65" t="s">
        <v>157</v>
      </c>
      <c r="D99" s="65"/>
      <c r="E99" s="59"/>
      <c r="F99" s="65">
        <f>SUM(E100:E100)</f>
        <v>80000</v>
      </c>
      <c r="G99" s="59"/>
    </row>
    <row r="100" spans="1:9" s="54" customFormat="1" ht="25.5">
      <c r="A100" s="68"/>
      <c r="B100" s="65"/>
      <c r="C100" s="65"/>
      <c r="D100" s="65" t="s">
        <v>207</v>
      </c>
      <c r="E100" s="59">
        <v>80000</v>
      </c>
      <c r="F100" s="65"/>
      <c r="G100" s="59"/>
      <c r="I100" s="119" t="s">
        <v>267</v>
      </c>
    </row>
    <row r="101" spans="1:9" s="54" customFormat="1" ht="22.5" customHeight="1">
      <c r="A101" s="68"/>
      <c r="B101" s="65"/>
      <c r="C101" s="65"/>
      <c r="D101" s="65"/>
      <c r="E101" s="59"/>
      <c r="F101" s="65"/>
      <c r="G101" s="59"/>
      <c r="I101" s="119" t="s">
        <v>268</v>
      </c>
    </row>
    <row r="102" spans="2:7" s="54" customFormat="1" ht="25.5">
      <c r="B102" s="58" t="s">
        <v>158</v>
      </c>
      <c r="C102" s="61"/>
      <c r="D102" s="61"/>
      <c r="E102" s="62"/>
      <c r="F102" s="61"/>
      <c r="G102" s="62">
        <f>SUM(G103)</f>
        <v>30000</v>
      </c>
    </row>
    <row r="103" spans="1:7" s="54" customFormat="1" ht="25.5">
      <c r="A103" s="80"/>
      <c r="B103" s="65" t="s">
        <v>20</v>
      </c>
      <c r="C103" s="65"/>
      <c r="D103" s="65"/>
      <c r="E103" s="59"/>
      <c r="F103" s="65"/>
      <c r="G103" s="59">
        <f>SUM(F104)</f>
        <v>30000</v>
      </c>
    </row>
    <row r="104" spans="1:7" s="54" customFormat="1" ht="25.5">
      <c r="A104" s="80"/>
      <c r="B104" s="65"/>
      <c r="C104" s="65" t="s">
        <v>157</v>
      </c>
      <c r="D104" s="65"/>
      <c r="E104" s="59"/>
      <c r="F104" s="65">
        <f>SUM(E105:E106)</f>
        <v>30000</v>
      </c>
      <c r="G104" s="59"/>
    </row>
    <row r="105" spans="1:9" s="54" customFormat="1" ht="25.5">
      <c r="A105" s="68"/>
      <c r="B105" s="65"/>
      <c r="C105" s="65"/>
      <c r="D105" s="65" t="s">
        <v>205</v>
      </c>
      <c r="E105" s="69">
        <v>30000</v>
      </c>
      <c r="F105" s="65"/>
      <c r="G105" s="59"/>
      <c r="I105" s="119" t="s">
        <v>267</v>
      </c>
    </row>
    <row r="106" spans="2:9" s="80" customFormat="1" ht="22.5">
      <c r="B106" s="65"/>
      <c r="C106" s="65"/>
      <c r="D106" s="81"/>
      <c r="E106" s="59"/>
      <c r="F106" s="65"/>
      <c r="G106" s="59"/>
      <c r="I106" s="119" t="s">
        <v>268</v>
      </c>
    </row>
    <row r="107" spans="2:7" s="54" customFormat="1" ht="25.5">
      <c r="B107" s="58" t="s">
        <v>159</v>
      </c>
      <c r="C107" s="61"/>
      <c r="D107" s="61"/>
      <c r="E107" s="62"/>
      <c r="F107" s="61"/>
      <c r="G107" s="62">
        <f>SUM(G108)</f>
        <v>20000</v>
      </c>
    </row>
    <row r="108" spans="1:7" s="54" customFormat="1" ht="25.5">
      <c r="A108" s="80"/>
      <c r="B108" s="65" t="s">
        <v>20</v>
      </c>
      <c r="C108" s="65"/>
      <c r="D108" s="65"/>
      <c r="E108" s="59"/>
      <c r="F108" s="65"/>
      <c r="G108" s="59">
        <f>SUM(F109)</f>
        <v>20000</v>
      </c>
    </row>
    <row r="109" spans="1:7" s="54" customFormat="1" ht="25.5">
      <c r="A109" s="80"/>
      <c r="B109" s="65"/>
      <c r="C109" s="65" t="s">
        <v>157</v>
      </c>
      <c r="D109" s="65"/>
      <c r="E109" s="59"/>
      <c r="F109" s="65">
        <f>SUM(E110)</f>
        <v>20000</v>
      </c>
      <c r="G109" s="59"/>
    </row>
    <row r="110" spans="1:9" s="54" customFormat="1" ht="25.5">
      <c r="A110" s="68"/>
      <c r="B110" s="65"/>
      <c r="C110" s="65"/>
      <c r="D110" s="65" t="s">
        <v>205</v>
      </c>
      <c r="E110" s="69">
        <v>20000</v>
      </c>
      <c r="F110" s="65"/>
      <c r="G110" s="59"/>
      <c r="I110" s="119" t="s">
        <v>267</v>
      </c>
    </row>
    <row r="111" spans="1:9" s="54" customFormat="1" ht="21" customHeight="1">
      <c r="A111" s="68"/>
      <c r="B111" s="65"/>
      <c r="C111" s="65"/>
      <c r="D111" s="70"/>
      <c r="E111" s="69"/>
      <c r="F111" s="65"/>
      <c r="G111" s="59"/>
      <c r="I111" s="119" t="s">
        <v>268</v>
      </c>
    </row>
    <row r="112" spans="1:7" s="66" customFormat="1" ht="27">
      <c r="A112" s="53" t="s">
        <v>160</v>
      </c>
      <c r="C112" s="53"/>
      <c r="D112" s="53"/>
      <c r="E112" s="59"/>
      <c r="F112" s="65"/>
      <c r="G112" s="74">
        <f>SUM(G113)</f>
        <v>350000</v>
      </c>
    </row>
    <row r="113" spans="1:7" s="66" customFormat="1" ht="27">
      <c r="A113" s="82" t="s">
        <v>122</v>
      </c>
      <c r="B113" s="58"/>
      <c r="C113" s="58"/>
      <c r="D113" s="58"/>
      <c r="E113" s="59"/>
      <c r="F113" s="65"/>
      <c r="G113" s="74">
        <f>SUM(G114)</f>
        <v>350000</v>
      </c>
    </row>
    <row r="114" spans="1:7" s="66" customFormat="1" ht="27">
      <c r="A114" s="66" t="s">
        <v>161</v>
      </c>
      <c r="B114" s="61"/>
      <c r="C114" s="61"/>
      <c r="D114" s="61"/>
      <c r="E114" s="59"/>
      <c r="F114" s="65"/>
      <c r="G114" s="74">
        <f>SUM(G115)</f>
        <v>350000</v>
      </c>
    </row>
    <row r="115" spans="2:7" s="66" customFormat="1" ht="25.5">
      <c r="B115" s="58" t="s">
        <v>162</v>
      </c>
      <c r="C115" s="61"/>
      <c r="D115" s="61"/>
      <c r="E115" s="62"/>
      <c r="F115" s="61"/>
      <c r="G115" s="62">
        <f>SUM(G116)</f>
        <v>350000</v>
      </c>
    </row>
    <row r="116" spans="1:7" s="66" customFormat="1" ht="25.5">
      <c r="A116" s="63"/>
      <c r="B116" s="65" t="s">
        <v>20</v>
      </c>
      <c r="C116" s="65"/>
      <c r="D116" s="65"/>
      <c r="E116" s="59"/>
      <c r="F116" s="65"/>
      <c r="G116" s="59">
        <f>SUM(F117)</f>
        <v>350000</v>
      </c>
    </row>
    <row r="117" spans="1:7" s="66" customFormat="1" ht="25.5">
      <c r="A117" s="63"/>
      <c r="B117" s="65"/>
      <c r="C117" s="65" t="s">
        <v>21</v>
      </c>
      <c r="D117" s="65"/>
      <c r="E117" s="59"/>
      <c r="F117" s="65">
        <f>SUM(E118:E118)</f>
        <v>350000</v>
      </c>
      <c r="G117" s="59"/>
    </row>
    <row r="118" spans="1:9" s="66" customFormat="1" ht="24.75" customHeight="1">
      <c r="A118" s="63"/>
      <c r="B118" s="65"/>
      <c r="C118" s="65" t="s">
        <v>154</v>
      </c>
      <c r="D118" s="71" t="s">
        <v>203</v>
      </c>
      <c r="E118" s="69">
        <v>350000</v>
      </c>
      <c r="F118" s="65"/>
      <c r="G118" s="59"/>
      <c r="I118" s="119" t="s">
        <v>267</v>
      </c>
    </row>
    <row r="119" spans="1:9" s="66" customFormat="1" ht="18" customHeight="1">
      <c r="A119" s="63"/>
      <c r="B119" s="65"/>
      <c r="C119" s="65"/>
      <c r="D119" s="65"/>
      <c r="E119" s="59"/>
      <c r="F119" s="65"/>
      <c r="G119" s="59"/>
      <c r="I119" s="119" t="s">
        <v>268</v>
      </c>
    </row>
    <row r="120" spans="1:7" s="66" customFormat="1" ht="25.5">
      <c r="A120" s="53" t="s">
        <v>163</v>
      </c>
      <c r="C120" s="53"/>
      <c r="D120" s="53"/>
      <c r="E120" s="59"/>
      <c r="F120" s="65"/>
      <c r="G120" s="60">
        <f>SUM(G121)</f>
        <v>816000</v>
      </c>
    </row>
    <row r="121" spans="1:7" s="66" customFormat="1" ht="25.5">
      <c r="A121" s="82" t="s">
        <v>122</v>
      </c>
      <c r="B121" s="58"/>
      <c r="C121" s="58"/>
      <c r="D121" s="58"/>
      <c r="E121" s="59"/>
      <c r="F121" s="65"/>
      <c r="G121" s="60">
        <f>SUM(G122+G132)</f>
        <v>816000</v>
      </c>
    </row>
    <row r="122" spans="1:7" s="66" customFormat="1" ht="25.5">
      <c r="A122" s="66" t="s">
        <v>161</v>
      </c>
      <c r="B122" s="61"/>
      <c r="C122" s="61"/>
      <c r="D122" s="61"/>
      <c r="E122" s="59"/>
      <c r="F122" s="65"/>
      <c r="G122" s="60">
        <f>SUM(G123)</f>
        <v>530000</v>
      </c>
    </row>
    <row r="123" spans="2:7" s="66" customFormat="1" ht="25.5">
      <c r="B123" s="58" t="s">
        <v>162</v>
      </c>
      <c r="C123" s="61"/>
      <c r="D123" s="61"/>
      <c r="E123" s="62"/>
      <c r="F123" s="61"/>
      <c r="G123" s="62">
        <f>SUM(G124:G127)</f>
        <v>530000</v>
      </c>
    </row>
    <row r="124" spans="1:7" s="54" customFormat="1" ht="25.5">
      <c r="A124" s="68"/>
      <c r="B124" s="65" t="s">
        <v>15</v>
      </c>
      <c r="C124" s="65"/>
      <c r="D124" s="65"/>
      <c r="E124" s="59"/>
      <c r="F124" s="65"/>
      <c r="G124" s="59">
        <f>SUM(F125)</f>
        <v>500000</v>
      </c>
    </row>
    <row r="125" spans="1:7" s="54" customFormat="1" ht="25.5">
      <c r="A125" s="68"/>
      <c r="B125" s="65"/>
      <c r="C125" s="65" t="s">
        <v>23</v>
      </c>
      <c r="D125" s="65"/>
      <c r="E125" s="59"/>
      <c r="F125" s="65">
        <f>SUM(E126)</f>
        <v>500000</v>
      </c>
      <c r="G125" s="59"/>
    </row>
    <row r="126" spans="1:7" s="54" customFormat="1" ht="25.5">
      <c r="A126" s="68"/>
      <c r="B126" s="65"/>
      <c r="C126" s="65"/>
      <c r="D126" s="65" t="s">
        <v>187</v>
      </c>
      <c r="E126" s="59">
        <v>500000</v>
      </c>
      <c r="F126" s="65"/>
      <c r="G126" s="59"/>
    </row>
    <row r="127" spans="2:7" s="63" customFormat="1" ht="22.5">
      <c r="B127" s="65" t="s">
        <v>164</v>
      </c>
      <c r="C127" s="65"/>
      <c r="D127" s="65"/>
      <c r="E127" s="59"/>
      <c r="F127" s="65"/>
      <c r="G127" s="59">
        <f>SUM(F128)</f>
        <v>30000</v>
      </c>
    </row>
    <row r="128" spans="2:7" s="63" customFormat="1" ht="22.5">
      <c r="B128" s="65"/>
      <c r="C128" s="65" t="s">
        <v>27</v>
      </c>
      <c r="D128" s="65"/>
      <c r="E128" s="59"/>
      <c r="F128" s="65">
        <f>SUM(E130)</f>
        <v>30000</v>
      </c>
      <c r="G128" s="59"/>
    </row>
    <row r="129" spans="2:7" s="63" customFormat="1" ht="22.5">
      <c r="B129" s="65"/>
      <c r="C129" s="65"/>
      <c r="D129" s="83" t="s">
        <v>165</v>
      </c>
      <c r="E129" s="59"/>
      <c r="F129" s="65"/>
      <c r="G129" s="59"/>
    </row>
    <row r="130" spans="2:7" s="63" customFormat="1" ht="22.5">
      <c r="B130" s="65"/>
      <c r="C130" s="65"/>
      <c r="D130" s="70" t="s">
        <v>166</v>
      </c>
      <c r="E130" s="69">
        <v>30000</v>
      </c>
      <c r="F130" s="65"/>
      <c r="G130" s="59"/>
    </row>
    <row r="131" spans="2:7" s="80" customFormat="1" ht="5.25" customHeight="1">
      <c r="B131" s="65"/>
      <c r="C131" s="65"/>
      <c r="D131" s="83"/>
      <c r="E131" s="59"/>
      <c r="F131" s="65"/>
      <c r="G131" s="59"/>
    </row>
    <row r="132" spans="1:7" s="54" customFormat="1" ht="27">
      <c r="A132" s="73" t="s">
        <v>142</v>
      </c>
      <c r="B132" s="61"/>
      <c r="C132" s="61"/>
      <c r="D132" s="61"/>
      <c r="E132" s="59"/>
      <c r="F132" s="65"/>
      <c r="G132" s="74">
        <f>SUM(G133+G141)</f>
        <v>286000</v>
      </c>
    </row>
    <row r="133" spans="2:7" s="54" customFormat="1" ht="22.5" customHeight="1">
      <c r="B133" s="58" t="s">
        <v>143</v>
      </c>
      <c r="C133" s="61"/>
      <c r="D133" s="61"/>
      <c r="E133" s="62"/>
      <c r="F133" s="61"/>
      <c r="G133" s="62">
        <f>SUM(G134:G137)</f>
        <v>26000</v>
      </c>
    </row>
    <row r="134" spans="1:7" s="54" customFormat="1" ht="25.5">
      <c r="A134" s="68"/>
      <c r="B134" s="65" t="s">
        <v>15</v>
      </c>
      <c r="C134" s="65"/>
      <c r="D134" s="65"/>
      <c r="E134" s="59"/>
      <c r="F134" s="65"/>
      <c r="G134" s="59">
        <f>SUM(F135)</f>
        <v>10000</v>
      </c>
    </row>
    <row r="135" spans="1:7" s="54" customFormat="1" ht="25.5">
      <c r="A135" s="68"/>
      <c r="B135" s="65"/>
      <c r="C135" s="65" t="s">
        <v>23</v>
      </c>
      <c r="D135" s="65"/>
      <c r="E135" s="59"/>
      <c r="F135" s="65">
        <f>SUM(E136)</f>
        <v>10000</v>
      </c>
      <c r="G135" s="59"/>
    </row>
    <row r="136" spans="1:7" s="54" customFormat="1" ht="25.5">
      <c r="A136" s="68"/>
      <c r="B136" s="65"/>
      <c r="C136" s="65"/>
      <c r="D136" s="65" t="s">
        <v>187</v>
      </c>
      <c r="E136" s="59">
        <v>10000</v>
      </c>
      <c r="F136" s="65"/>
      <c r="G136" s="59"/>
    </row>
    <row r="137" spans="2:7" s="63" customFormat="1" ht="21.75" customHeight="1">
      <c r="B137" s="65" t="s">
        <v>164</v>
      </c>
      <c r="C137" s="65"/>
      <c r="D137" s="65"/>
      <c r="E137" s="59"/>
      <c r="F137" s="65"/>
      <c r="G137" s="59">
        <f>SUM(F138)</f>
        <v>16000</v>
      </c>
    </row>
    <row r="138" spans="2:7" s="63" customFormat="1" ht="22.5">
      <c r="B138" s="65"/>
      <c r="C138" s="65" t="s">
        <v>27</v>
      </c>
      <c r="D138" s="65"/>
      <c r="E138" s="59"/>
      <c r="F138" s="65">
        <f>SUM(E139:E140)</f>
        <v>16000</v>
      </c>
      <c r="G138" s="59"/>
    </row>
    <row r="139" spans="2:7" s="63" customFormat="1" ht="22.5">
      <c r="B139" s="65"/>
      <c r="C139" s="65"/>
      <c r="D139" s="83" t="s">
        <v>167</v>
      </c>
      <c r="E139" s="59"/>
      <c r="F139" s="65"/>
      <c r="G139" s="59"/>
    </row>
    <row r="140" spans="2:7" s="80" customFormat="1" ht="22.5">
      <c r="B140" s="65"/>
      <c r="C140" s="65"/>
      <c r="D140" s="70" t="s">
        <v>168</v>
      </c>
      <c r="E140" s="69">
        <v>16000</v>
      </c>
      <c r="F140" s="65"/>
      <c r="G140" s="59"/>
    </row>
    <row r="141" spans="2:7" s="54" customFormat="1" ht="25.5">
      <c r="B141" s="58" t="s">
        <v>169</v>
      </c>
      <c r="C141" s="61"/>
      <c r="D141" s="61"/>
      <c r="E141" s="62"/>
      <c r="F141" s="61"/>
      <c r="G141" s="62">
        <f>SUM(G142)</f>
        <v>260000</v>
      </c>
    </row>
    <row r="142" spans="2:7" s="63" customFormat="1" ht="22.5">
      <c r="B142" s="65" t="s">
        <v>170</v>
      </c>
      <c r="C142" s="65"/>
      <c r="D142" s="65"/>
      <c r="E142" s="59"/>
      <c r="F142" s="65"/>
      <c r="G142" s="59">
        <f>SUM(F143:F148)</f>
        <v>260000</v>
      </c>
    </row>
    <row r="143" spans="2:7" s="63" customFormat="1" ht="22.5">
      <c r="B143" s="65"/>
      <c r="C143" s="65" t="s">
        <v>171</v>
      </c>
      <c r="D143" s="65"/>
      <c r="E143" s="59"/>
      <c r="F143" s="65">
        <f>SUM(E145:E147)</f>
        <v>60000</v>
      </c>
      <c r="G143" s="59"/>
    </row>
    <row r="144" spans="2:7" s="63" customFormat="1" ht="22.5">
      <c r="B144" s="65"/>
      <c r="C144" s="65"/>
      <c r="D144" s="83" t="s">
        <v>167</v>
      </c>
      <c r="E144" s="59"/>
      <c r="F144" s="65"/>
      <c r="G144" s="59"/>
    </row>
    <row r="145" spans="2:7" s="63" customFormat="1" ht="21.75" customHeight="1">
      <c r="B145" s="65"/>
      <c r="C145" s="65"/>
      <c r="D145" s="70" t="s">
        <v>172</v>
      </c>
      <c r="E145" s="69">
        <v>15000</v>
      </c>
      <c r="F145" s="65"/>
      <c r="G145" s="59"/>
    </row>
    <row r="146" spans="2:7" s="63" customFormat="1" ht="21.75" customHeight="1">
      <c r="B146" s="65"/>
      <c r="C146" s="65"/>
      <c r="D146" s="70" t="s">
        <v>173</v>
      </c>
      <c r="E146" s="69">
        <v>20000</v>
      </c>
      <c r="F146" s="65"/>
      <c r="G146" s="59"/>
    </row>
    <row r="147" spans="1:7" s="66" customFormat="1" ht="21.75" customHeight="1">
      <c r="A147" s="63"/>
      <c r="B147" s="65"/>
      <c r="C147" s="65"/>
      <c r="D147" s="70" t="s">
        <v>174</v>
      </c>
      <c r="E147" s="69">
        <v>25000</v>
      </c>
      <c r="F147" s="65"/>
      <c r="G147" s="59"/>
    </row>
    <row r="148" spans="2:7" s="63" customFormat="1" ht="22.5">
      <c r="B148" s="65"/>
      <c r="C148" s="65" t="s">
        <v>175</v>
      </c>
      <c r="D148" s="65"/>
      <c r="E148" s="59"/>
      <c r="F148" s="65">
        <f>SUM(E149:E149)</f>
        <v>200000</v>
      </c>
      <c r="G148" s="59"/>
    </row>
    <row r="149" spans="2:7" s="63" customFormat="1" ht="22.5">
      <c r="B149" s="65"/>
      <c r="C149" s="65"/>
      <c r="D149" s="72" t="s">
        <v>176</v>
      </c>
      <c r="E149" s="69">
        <v>200000</v>
      </c>
      <c r="F149" s="65"/>
      <c r="G149" s="59"/>
    </row>
    <row r="150" spans="1:7" ht="20.25">
      <c r="A150" s="84"/>
      <c r="B150" s="84"/>
      <c r="C150" s="84"/>
      <c r="D150" s="84"/>
      <c r="E150" s="85"/>
      <c r="F150" s="85"/>
      <c r="G150" s="85"/>
    </row>
  </sheetData>
  <sheetProtection/>
  <mergeCells count="1">
    <mergeCell ref="A1:G1"/>
  </mergeCells>
  <printOptions horizontalCentered="1"/>
  <pageMargins left="0.31496062992125984" right="0.2362204724409449" top="0.7086614173228347" bottom="0.9448818897637796" header="0.1968503937007874" footer="0.5118110236220472"/>
  <pageSetup horizontalDpi="300" verticalDpi="300" orientation="portrait" paperSize="9" scale="85" r:id="rId2"/>
  <headerFooter alignWithMargins="0">
    <oddFooter>&amp;L&amp;10&amp;F/&amp;A&amp;C&amp;10&amp;D - &amp;T&amp;R&amp;10&amp;P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152"/>
  <sheetViews>
    <sheetView view="pageBreakPreview" zoomScale="75" zoomScaleSheetLayoutView="75" zoomScalePageLayoutView="0" workbookViewId="0" topLeftCell="A1">
      <selection activeCell="L20" sqref="L20"/>
    </sheetView>
  </sheetViews>
  <sheetFormatPr defaultColWidth="13.00390625" defaultRowHeight="12.75"/>
  <cols>
    <col min="1" max="1" width="8.8515625" style="9" customWidth="1"/>
    <col min="2" max="2" width="9.140625" style="9" customWidth="1"/>
    <col min="3" max="3" width="56.7109375" style="9" customWidth="1"/>
    <col min="4" max="5" width="13.57421875" style="9" customWidth="1"/>
    <col min="6" max="7" width="17.421875" style="9" customWidth="1"/>
    <col min="8" max="8" width="49.57421875" style="9" customWidth="1"/>
    <col min="9" max="16384" width="13.00390625" style="9" customWidth="1"/>
  </cols>
  <sheetData>
    <row r="1" spans="1:8" ht="22.5">
      <c r="A1" s="8" t="s">
        <v>75</v>
      </c>
      <c r="B1" s="8"/>
      <c r="H1" s="10" t="s">
        <v>260</v>
      </c>
    </row>
    <row r="2" spans="1:8" ht="22.5">
      <c r="A2" s="352" t="s">
        <v>199</v>
      </c>
      <c r="B2" s="352"/>
      <c r="C2" s="352"/>
      <c r="D2" s="352"/>
      <c r="E2" s="352"/>
      <c r="F2" s="352"/>
      <c r="G2" s="352"/>
      <c r="H2" s="352"/>
    </row>
    <row r="3" spans="1:28" ht="18" customHeight="1">
      <c r="A3" s="353" t="s">
        <v>53</v>
      </c>
      <c r="B3" s="353"/>
      <c r="C3" s="353"/>
      <c r="D3" s="353"/>
      <c r="E3" s="353"/>
      <c r="F3" s="353"/>
      <c r="G3" s="353"/>
      <c r="H3" s="353"/>
      <c r="I3" s="13"/>
      <c r="J3" s="13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1" ht="21.75" customHeight="1">
      <c r="A4" s="9" t="s">
        <v>54</v>
      </c>
      <c r="C4" s="9" t="s">
        <v>55</v>
      </c>
      <c r="F4" s="12"/>
      <c r="G4" s="12"/>
      <c r="H4" s="1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1.75" customHeight="1">
      <c r="A5" s="9" t="s">
        <v>56</v>
      </c>
      <c r="C5" s="9" t="s">
        <v>55</v>
      </c>
      <c r="F5" s="12"/>
      <c r="G5" s="12"/>
      <c r="H5" s="1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21.75" customHeight="1">
      <c r="A6" s="9" t="s">
        <v>57</v>
      </c>
      <c r="C6" s="9" t="s">
        <v>55</v>
      </c>
      <c r="F6" s="12"/>
      <c r="G6" s="12"/>
      <c r="H6" s="1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8" ht="21.75" customHeight="1">
      <c r="A7" s="9" t="s">
        <v>262</v>
      </c>
      <c r="C7" s="47"/>
      <c r="D7" s="101"/>
      <c r="E7" s="101"/>
      <c r="H7" s="10" t="s">
        <v>58</v>
      </c>
    </row>
    <row r="8" spans="1:8" ht="24" customHeight="1">
      <c r="A8" s="357" t="s">
        <v>62</v>
      </c>
      <c r="B8" s="375"/>
      <c r="C8" s="369" t="s">
        <v>265</v>
      </c>
      <c r="D8" s="369" t="s">
        <v>250</v>
      </c>
      <c r="E8" s="369" t="s">
        <v>266</v>
      </c>
      <c r="F8" s="19" t="s">
        <v>60</v>
      </c>
      <c r="G8" s="20" t="s">
        <v>61</v>
      </c>
      <c r="H8" s="19" t="s">
        <v>259</v>
      </c>
    </row>
    <row r="9" spans="1:8" s="105" customFormat="1" ht="22.5">
      <c r="A9" s="359"/>
      <c r="B9" s="376"/>
      <c r="C9" s="359"/>
      <c r="D9" s="374"/>
      <c r="E9" s="374"/>
      <c r="F9" s="104" t="s">
        <v>193</v>
      </c>
      <c r="G9" s="104" t="s">
        <v>196</v>
      </c>
      <c r="H9" s="100"/>
    </row>
    <row r="10" spans="1:8" ht="21.75" customHeight="1">
      <c r="A10" s="27">
        <v>1</v>
      </c>
      <c r="B10" s="370" t="s">
        <v>262</v>
      </c>
      <c r="C10" s="48" t="s">
        <v>112</v>
      </c>
      <c r="D10" s="48"/>
      <c r="E10" s="48"/>
      <c r="F10" s="27"/>
      <c r="G10" s="27"/>
      <c r="H10" s="27"/>
    </row>
    <row r="11" spans="1:8" ht="21.75" customHeight="1">
      <c r="A11" s="27"/>
      <c r="B11" s="371"/>
      <c r="C11" s="48" t="s">
        <v>210</v>
      </c>
      <c r="D11" s="48"/>
      <c r="E11" s="48"/>
      <c r="F11" s="27"/>
      <c r="G11" s="27"/>
      <c r="H11" s="27"/>
    </row>
    <row r="12" spans="1:8" ht="21.75" customHeight="1">
      <c r="A12" s="27"/>
      <c r="B12" s="371"/>
      <c r="C12" s="48" t="s">
        <v>211</v>
      </c>
      <c r="D12" s="48"/>
      <c r="E12" s="48"/>
      <c r="F12" s="27"/>
      <c r="G12" s="27"/>
      <c r="H12" s="27"/>
    </row>
    <row r="13" spans="1:8" ht="21.75" customHeight="1">
      <c r="A13" s="27"/>
      <c r="B13" s="371"/>
      <c r="C13" s="97" t="s">
        <v>215</v>
      </c>
      <c r="D13" s="97"/>
      <c r="E13" s="97"/>
      <c r="F13" s="27"/>
      <c r="G13" s="27"/>
      <c r="H13" s="27"/>
    </row>
    <row r="14" spans="1:8" s="8" customFormat="1" ht="21.75" customHeight="1">
      <c r="A14" s="27"/>
      <c r="B14" s="371"/>
      <c r="C14" s="97" t="s">
        <v>216</v>
      </c>
      <c r="D14" s="97"/>
      <c r="E14" s="97"/>
      <c r="F14" s="27"/>
      <c r="G14" s="27"/>
      <c r="H14" s="27"/>
    </row>
    <row r="15" spans="1:8" s="8" customFormat="1" ht="21.75" customHeight="1">
      <c r="A15" s="27"/>
      <c r="B15" s="371"/>
      <c r="C15" s="48" t="s">
        <v>212</v>
      </c>
      <c r="D15" s="48"/>
      <c r="E15" s="48"/>
      <c r="F15" s="27"/>
      <c r="G15" s="27"/>
      <c r="H15" s="27"/>
    </row>
    <row r="16" spans="1:8" s="8" customFormat="1" ht="21.75" customHeight="1">
      <c r="A16" s="27"/>
      <c r="B16" s="371"/>
      <c r="C16" s="48" t="s">
        <v>233</v>
      </c>
      <c r="D16" s="48"/>
      <c r="E16" s="48"/>
      <c r="F16" s="27"/>
      <c r="G16" s="27"/>
      <c r="H16" s="27"/>
    </row>
    <row r="17" spans="1:8" s="8" customFormat="1" ht="21.75" customHeight="1">
      <c r="A17" s="27"/>
      <c r="B17" s="371"/>
      <c r="C17" s="97" t="s">
        <v>215</v>
      </c>
      <c r="D17" s="97"/>
      <c r="E17" s="97"/>
      <c r="F17" s="27"/>
      <c r="G17" s="27"/>
      <c r="H17" s="27"/>
    </row>
    <row r="18" spans="1:8" s="8" customFormat="1" ht="21.75" customHeight="1">
      <c r="A18" s="27"/>
      <c r="B18" s="371"/>
      <c r="C18" s="97" t="s">
        <v>216</v>
      </c>
      <c r="D18" s="97"/>
      <c r="E18" s="97"/>
      <c r="F18" s="27"/>
      <c r="G18" s="27"/>
      <c r="H18" s="27"/>
    </row>
    <row r="19" spans="1:8" s="8" customFormat="1" ht="21.75" customHeight="1">
      <c r="A19" s="27"/>
      <c r="B19" s="371"/>
      <c r="C19" s="48" t="s">
        <v>234</v>
      </c>
      <c r="D19" s="48"/>
      <c r="E19" s="48"/>
      <c r="F19" s="27"/>
      <c r="G19" s="27"/>
      <c r="H19" s="27"/>
    </row>
    <row r="20" spans="1:8" s="8" customFormat="1" ht="21.75" customHeight="1">
      <c r="A20" s="27"/>
      <c r="B20" s="371"/>
      <c r="C20" s="97" t="s">
        <v>215</v>
      </c>
      <c r="D20" s="97"/>
      <c r="E20" s="97"/>
      <c r="F20" s="27"/>
      <c r="G20" s="27"/>
      <c r="H20" s="27"/>
    </row>
    <row r="21" spans="1:8" s="8" customFormat="1" ht="21.75" customHeight="1">
      <c r="A21" s="27"/>
      <c r="B21" s="371"/>
      <c r="C21" s="97" t="s">
        <v>216</v>
      </c>
      <c r="D21" s="97"/>
      <c r="E21" s="97"/>
      <c r="F21" s="27"/>
      <c r="G21" s="27"/>
      <c r="H21" s="27"/>
    </row>
    <row r="22" spans="1:8" s="8" customFormat="1" ht="21.75" customHeight="1">
      <c r="A22" s="27"/>
      <c r="B22" s="371"/>
      <c r="C22" s="48" t="s">
        <v>235</v>
      </c>
      <c r="D22" s="48"/>
      <c r="E22" s="48"/>
      <c r="F22" s="27"/>
      <c r="G22" s="27"/>
      <c r="H22" s="27"/>
    </row>
    <row r="23" spans="1:8" s="8" customFormat="1" ht="21.75" customHeight="1">
      <c r="A23" s="27"/>
      <c r="B23" s="371"/>
      <c r="C23" s="97" t="s">
        <v>215</v>
      </c>
      <c r="D23" s="97"/>
      <c r="E23" s="97"/>
      <c r="F23" s="27"/>
      <c r="G23" s="27"/>
      <c r="H23" s="27"/>
    </row>
    <row r="24" spans="1:8" s="8" customFormat="1" ht="21.75" customHeight="1">
      <c r="A24" s="27"/>
      <c r="B24" s="371"/>
      <c r="C24" s="97" t="s">
        <v>216</v>
      </c>
      <c r="D24" s="97"/>
      <c r="E24" s="97"/>
      <c r="F24" s="27"/>
      <c r="G24" s="27"/>
      <c r="H24" s="27"/>
    </row>
    <row r="25" spans="1:8" s="8" customFormat="1" ht="21.75" customHeight="1">
      <c r="A25" s="27"/>
      <c r="B25" s="371"/>
      <c r="C25" s="48" t="s">
        <v>213</v>
      </c>
      <c r="D25" s="48"/>
      <c r="E25" s="48"/>
      <c r="F25" s="27"/>
      <c r="G25" s="27"/>
      <c r="H25" s="27"/>
    </row>
    <row r="26" spans="1:8" s="8" customFormat="1" ht="21.75" customHeight="1">
      <c r="A26" s="27"/>
      <c r="B26" s="371"/>
      <c r="C26" s="48" t="s">
        <v>214</v>
      </c>
      <c r="D26" s="48"/>
      <c r="E26" s="48"/>
      <c r="F26" s="27"/>
      <c r="G26" s="27"/>
      <c r="H26" s="27"/>
    </row>
    <row r="27" spans="1:8" s="8" customFormat="1" ht="21.75" customHeight="1">
      <c r="A27" s="27"/>
      <c r="B27" s="371"/>
      <c r="C27" s="97" t="s">
        <v>215</v>
      </c>
      <c r="D27" s="97"/>
      <c r="E27" s="97"/>
      <c r="F27" s="27"/>
      <c r="G27" s="27"/>
      <c r="H27" s="27"/>
    </row>
    <row r="28" spans="1:8" s="8" customFormat="1" ht="21.75" customHeight="1">
      <c r="A28" s="27"/>
      <c r="B28" s="371"/>
      <c r="C28" s="97" t="s">
        <v>216</v>
      </c>
      <c r="D28" s="97"/>
      <c r="E28" s="97"/>
      <c r="F28" s="27"/>
      <c r="G28" s="27"/>
      <c r="H28" s="27"/>
    </row>
    <row r="29" spans="1:8" s="8" customFormat="1" ht="21.75" customHeight="1">
      <c r="A29" s="27"/>
      <c r="B29" s="371"/>
      <c r="C29" s="48" t="s">
        <v>236</v>
      </c>
      <c r="D29" s="48"/>
      <c r="E29" s="48"/>
      <c r="F29" s="27"/>
      <c r="G29" s="27"/>
      <c r="H29" s="27"/>
    </row>
    <row r="30" spans="1:8" s="8" customFormat="1" ht="21.75" customHeight="1">
      <c r="A30" s="27"/>
      <c r="B30" s="371"/>
      <c r="C30" s="97" t="s">
        <v>215</v>
      </c>
      <c r="D30" s="97"/>
      <c r="E30" s="97"/>
      <c r="F30" s="27"/>
      <c r="G30" s="27"/>
      <c r="H30" s="27"/>
    </row>
    <row r="31" spans="1:8" s="8" customFormat="1" ht="21.75" customHeight="1">
      <c r="A31" s="27"/>
      <c r="B31" s="371"/>
      <c r="C31" s="97" t="s">
        <v>216</v>
      </c>
      <c r="D31" s="97"/>
      <c r="E31" s="97"/>
      <c r="F31" s="27"/>
      <c r="G31" s="27"/>
      <c r="H31" s="27"/>
    </row>
    <row r="32" spans="1:8" s="8" customFormat="1" ht="21.75" customHeight="1">
      <c r="A32" s="27"/>
      <c r="B32" s="371"/>
      <c r="C32" s="48" t="s">
        <v>237</v>
      </c>
      <c r="D32" s="48"/>
      <c r="E32" s="48"/>
      <c r="F32" s="27"/>
      <c r="G32" s="27"/>
      <c r="H32" s="27"/>
    </row>
    <row r="33" spans="1:8" s="8" customFormat="1" ht="21.75" customHeight="1">
      <c r="A33" s="27"/>
      <c r="B33" s="371"/>
      <c r="C33" s="97" t="s">
        <v>215</v>
      </c>
      <c r="D33" s="97"/>
      <c r="E33" s="97"/>
      <c r="F33" s="27"/>
      <c r="G33" s="27"/>
      <c r="H33" s="27"/>
    </row>
    <row r="34" spans="1:8" s="8" customFormat="1" ht="21.75" customHeight="1">
      <c r="A34" s="27"/>
      <c r="B34" s="371"/>
      <c r="C34" s="97" t="s">
        <v>216</v>
      </c>
      <c r="D34" s="97"/>
      <c r="E34" s="97"/>
      <c r="F34" s="27"/>
      <c r="G34" s="27"/>
      <c r="H34" s="27"/>
    </row>
    <row r="35" spans="1:8" s="8" customFormat="1" ht="21.75" customHeight="1">
      <c r="A35" s="27"/>
      <c r="B35" s="371"/>
      <c r="C35" s="48" t="s">
        <v>217</v>
      </c>
      <c r="D35" s="48"/>
      <c r="E35" s="48"/>
      <c r="F35" s="27"/>
      <c r="G35" s="27"/>
      <c r="H35" s="27"/>
    </row>
    <row r="36" spans="1:8" s="8" customFormat="1" ht="21.75" customHeight="1">
      <c r="A36" s="27"/>
      <c r="B36" s="371"/>
      <c r="C36" s="48" t="s">
        <v>218</v>
      </c>
      <c r="D36" s="48"/>
      <c r="E36" s="48"/>
      <c r="F36" s="27"/>
      <c r="G36" s="27"/>
      <c r="H36" s="27"/>
    </row>
    <row r="37" spans="1:8" s="8" customFormat="1" ht="21.75" customHeight="1">
      <c r="A37" s="27"/>
      <c r="B37" s="371"/>
      <c r="C37" s="97" t="s">
        <v>215</v>
      </c>
      <c r="D37" s="97"/>
      <c r="E37" s="97"/>
      <c r="F37" s="27"/>
      <c r="G37" s="27"/>
      <c r="H37" s="27"/>
    </row>
    <row r="38" spans="1:8" s="8" customFormat="1" ht="21.75" customHeight="1">
      <c r="A38" s="27"/>
      <c r="B38" s="371"/>
      <c r="C38" s="97" t="s">
        <v>216</v>
      </c>
      <c r="D38" s="97"/>
      <c r="E38" s="97"/>
      <c r="F38" s="27"/>
      <c r="G38" s="27"/>
      <c r="H38" s="27"/>
    </row>
    <row r="39" spans="1:8" s="8" customFormat="1" ht="21.75" customHeight="1">
      <c r="A39" s="27"/>
      <c r="B39" s="371"/>
      <c r="C39" s="48" t="s">
        <v>219</v>
      </c>
      <c r="D39" s="48"/>
      <c r="E39" s="48"/>
      <c r="F39" s="27"/>
      <c r="G39" s="27"/>
      <c r="H39" s="27"/>
    </row>
    <row r="40" spans="1:8" s="8" customFormat="1" ht="21.75" customHeight="1">
      <c r="A40" s="27"/>
      <c r="B40" s="371"/>
      <c r="C40" s="48" t="s">
        <v>220</v>
      </c>
      <c r="D40" s="48"/>
      <c r="E40" s="48"/>
      <c r="F40" s="27"/>
      <c r="G40" s="27"/>
      <c r="H40" s="27"/>
    </row>
    <row r="41" spans="1:8" s="8" customFormat="1" ht="21.75" customHeight="1">
      <c r="A41" s="27"/>
      <c r="B41" s="371"/>
      <c r="C41" s="97" t="s">
        <v>215</v>
      </c>
      <c r="D41" s="97"/>
      <c r="E41" s="97"/>
      <c r="F41" s="27"/>
      <c r="G41" s="27"/>
      <c r="H41" s="27"/>
    </row>
    <row r="42" spans="1:8" s="8" customFormat="1" ht="21.75" customHeight="1">
      <c r="A42" s="27"/>
      <c r="B42" s="371"/>
      <c r="C42" s="97" t="s">
        <v>216</v>
      </c>
      <c r="D42" s="97"/>
      <c r="E42" s="97"/>
      <c r="F42" s="27"/>
      <c r="G42" s="27"/>
      <c r="H42" s="27"/>
    </row>
    <row r="43" spans="1:8" s="8" customFormat="1" ht="21.75" customHeight="1">
      <c r="A43" s="27"/>
      <c r="B43" s="371"/>
      <c r="C43" s="48" t="s">
        <v>221</v>
      </c>
      <c r="D43" s="48"/>
      <c r="E43" s="48"/>
      <c r="F43" s="27"/>
      <c r="G43" s="27"/>
      <c r="H43" s="27"/>
    </row>
    <row r="44" spans="1:8" s="8" customFormat="1" ht="21.75" customHeight="1">
      <c r="A44" s="27"/>
      <c r="B44" s="371"/>
      <c r="C44" s="48" t="s">
        <v>222</v>
      </c>
      <c r="D44" s="48"/>
      <c r="E44" s="48"/>
      <c r="F44" s="27"/>
      <c r="G44" s="27"/>
      <c r="H44" s="27"/>
    </row>
    <row r="45" spans="1:8" s="8" customFormat="1" ht="21.75" customHeight="1">
      <c r="A45" s="27"/>
      <c r="B45" s="371"/>
      <c r="C45" s="97" t="s">
        <v>215</v>
      </c>
      <c r="D45" s="97"/>
      <c r="E45" s="97"/>
      <c r="F45" s="27"/>
      <c r="G45" s="27"/>
      <c r="H45" s="27"/>
    </row>
    <row r="46" spans="1:8" s="8" customFormat="1" ht="21.75" customHeight="1">
      <c r="A46" s="27"/>
      <c r="B46" s="372" t="s">
        <v>262</v>
      </c>
      <c r="C46" s="48" t="s">
        <v>223</v>
      </c>
      <c r="D46" s="48"/>
      <c r="E46" s="48"/>
      <c r="F46" s="27"/>
      <c r="G46" s="27"/>
      <c r="H46" s="27"/>
    </row>
    <row r="47" spans="1:8" s="8" customFormat="1" ht="21.75" customHeight="1">
      <c r="A47" s="27"/>
      <c r="B47" s="372"/>
      <c r="C47" s="48" t="s">
        <v>224</v>
      </c>
      <c r="D47" s="48"/>
      <c r="E47" s="48"/>
      <c r="F47" s="27"/>
      <c r="G47" s="27"/>
      <c r="H47" s="27"/>
    </row>
    <row r="48" spans="1:8" s="8" customFormat="1" ht="21.75" customHeight="1">
      <c r="A48" s="27"/>
      <c r="B48" s="372"/>
      <c r="C48" s="97" t="s">
        <v>215</v>
      </c>
      <c r="D48" s="97"/>
      <c r="E48" s="97"/>
      <c r="F48" s="27"/>
      <c r="G48" s="27"/>
      <c r="H48" s="27"/>
    </row>
    <row r="49" spans="1:8" s="8" customFormat="1" ht="21.75" customHeight="1">
      <c r="A49" s="27"/>
      <c r="B49" s="372"/>
      <c r="C49" s="97" t="s">
        <v>216</v>
      </c>
      <c r="D49" s="97"/>
      <c r="E49" s="97"/>
      <c r="F49" s="27"/>
      <c r="G49" s="27"/>
      <c r="H49" s="27"/>
    </row>
    <row r="50" spans="1:8" s="8" customFormat="1" ht="21.75" customHeight="1">
      <c r="A50" s="27"/>
      <c r="B50" s="372"/>
      <c r="C50" s="48" t="s">
        <v>225</v>
      </c>
      <c r="D50" s="48"/>
      <c r="E50" s="48"/>
      <c r="F50" s="27"/>
      <c r="G50" s="27"/>
      <c r="H50" s="27"/>
    </row>
    <row r="51" spans="1:8" s="8" customFormat="1" ht="21.75" customHeight="1">
      <c r="A51" s="27"/>
      <c r="B51" s="372"/>
      <c r="C51" s="97" t="s">
        <v>215</v>
      </c>
      <c r="D51" s="97"/>
      <c r="E51" s="97"/>
      <c r="F51" s="27"/>
      <c r="G51" s="27"/>
      <c r="H51" s="27"/>
    </row>
    <row r="52" spans="1:8" s="8" customFormat="1" ht="21.75" customHeight="1">
      <c r="A52" s="27"/>
      <c r="B52" s="372"/>
      <c r="C52" s="97" t="s">
        <v>216</v>
      </c>
      <c r="D52" s="97"/>
      <c r="E52" s="97"/>
      <c r="F52" s="27"/>
      <c r="G52" s="27"/>
      <c r="H52" s="27"/>
    </row>
    <row r="53" spans="1:8" s="8" customFormat="1" ht="21.75" customHeight="1">
      <c r="A53" s="27"/>
      <c r="B53" s="372"/>
      <c r="C53" s="48" t="s">
        <v>226</v>
      </c>
      <c r="D53" s="48"/>
      <c r="E53" s="48"/>
      <c r="F53" s="27"/>
      <c r="G53" s="27"/>
      <c r="H53" s="27"/>
    </row>
    <row r="54" spans="1:8" s="8" customFormat="1" ht="21.75" customHeight="1">
      <c r="A54" s="27"/>
      <c r="B54" s="372"/>
      <c r="C54" s="97" t="s">
        <v>215</v>
      </c>
      <c r="D54" s="97"/>
      <c r="E54" s="97"/>
      <c r="F54" s="27"/>
      <c r="G54" s="27"/>
      <c r="H54" s="27"/>
    </row>
    <row r="55" spans="1:8" s="8" customFormat="1" ht="21.75" customHeight="1">
      <c r="A55" s="27"/>
      <c r="B55" s="372"/>
      <c r="C55" s="97" t="s">
        <v>216</v>
      </c>
      <c r="D55" s="97"/>
      <c r="E55" s="97"/>
      <c r="F55" s="27"/>
      <c r="G55" s="27"/>
      <c r="H55" s="27"/>
    </row>
    <row r="56" spans="1:8" s="8" customFormat="1" ht="21.75" customHeight="1">
      <c r="A56" s="27"/>
      <c r="B56" s="372"/>
      <c r="C56" s="107" t="s">
        <v>227</v>
      </c>
      <c r="D56" s="102"/>
      <c r="E56" s="102"/>
      <c r="F56" s="27"/>
      <c r="G56" s="27"/>
      <c r="H56" s="27"/>
    </row>
    <row r="57" spans="1:8" s="8" customFormat="1" ht="21.75" customHeight="1">
      <c r="A57" s="27"/>
      <c r="B57" s="372"/>
      <c r="C57" s="97" t="s">
        <v>215</v>
      </c>
      <c r="D57" s="97"/>
      <c r="E57" s="97"/>
      <c r="F57" s="27"/>
      <c r="G57" s="27"/>
      <c r="H57" s="27"/>
    </row>
    <row r="58" spans="1:8" s="8" customFormat="1" ht="21.75" customHeight="1">
      <c r="A58" s="27"/>
      <c r="B58" s="372"/>
      <c r="C58" s="97" t="s">
        <v>216</v>
      </c>
      <c r="D58" s="97"/>
      <c r="E58" s="97"/>
      <c r="F58" s="27"/>
      <c r="G58" s="27"/>
      <c r="H58" s="27"/>
    </row>
    <row r="59" spans="1:8" s="8" customFormat="1" ht="21.75" customHeight="1">
      <c r="A59" s="27"/>
      <c r="B59" s="372"/>
      <c r="C59" s="93" t="s">
        <v>228</v>
      </c>
      <c r="D59" s="103"/>
      <c r="E59" s="103"/>
      <c r="F59" s="27"/>
      <c r="G59" s="27"/>
      <c r="H59" s="27"/>
    </row>
    <row r="60" spans="1:8" s="8" customFormat="1" ht="21.75" customHeight="1">
      <c r="A60" s="27"/>
      <c r="B60" s="372"/>
      <c r="C60" s="97" t="s">
        <v>215</v>
      </c>
      <c r="D60" s="97"/>
      <c r="E60" s="97"/>
      <c r="F60" s="27"/>
      <c r="G60" s="27"/>
      <c r="H60" s="27"/>
    </row>
    <row r="61" spans="1:8" s="8" customFormat="1" ht="21.75" customHeight="1">
      <c r="A61" s="27"/>
      <c r="B61" s="372"/>
      <c r="C61" s="97" t="s">
        <v>216</v>
      </c>
      <c r="D61" s="97"/>
      <c r="E61" s="97"/>
      <c r="F61" s="27"/>
      <c r="G61" s="27"/>
      <c r="H61" s="27"/>
    </row>
    <row r="62" spans="1:8" s="8" customFormat="1" ht="21.75" customHeight="1">
      <c r="A62" s="27"/>
      <c r="B62" s="372"/>
      <c r="C62" s="94" t="s">
        <v>229</v>
      </c>
      <c r="D62" s="94"/>
      <c r="E62" s="94"/>
      <c r="F62" s="27"/>
      <c r="G62" s="27"/>
      <c r="H62" s="27"/>
    </row>
    <row r="63" spans="1:8" s="8" customFormat="1" ht="21.75" customHeight="1">
      <c r="A63" s="27"/>
      <c r="B63" s="372"/>
      <c r="C63" s="95" t="s">
        <v>230</v>
      </c>
      <c r="D63" s="103"/>
      <c r="E63" s="103"/>
      <c r="F63" s="27"/>
      <c r="G63" s="27"/>
      <c r="H63" s="27"/>
    </row>
    <row r="64" spans="1:8" s="8" customFormat="1" ht="21.75" customHeight="1">
      <c r="A64" s="27"/>
      <c r="B64" s="372"/>
      <c r="C64" s="97" t="s">
        <v>215</v>
      </c>
      <c r="D64" s="97"/>
      <c r="E64" s="97"/>
      <c r="F64" s="27"/>
      <c r="G64" s="27"/>
      <c r="H64" s="27"/>
    </row>
    <row r="65" spans="1:8" s="8" customFormat="1" ht="21.75" customHeight="1">
      <c r="A65" s="27"/>
      <c r="B65" s="372"/>
      <c r="C65" s="97" t="s">
        <v>216</v>
      </c>
      <c r="D65" s="97"/>
      <c r="E65" s="97"/>
      <c r="F65" s="27"/>
      <c r="G65" s="27"/>
      <c r="H65" s="27"/>
    </row>
    <row r="66" spans="1:8" s="8" customFormat="1" ht="21.75" customHeight="1">
      <c r="A66" s="27"/>
      <c r="B66" s="372"/>
      <c r="C66" s="96" t="s">
        <v>231</v>
      </c>
      <c r="D66" s="96"/>
      <c r="E66" s="96"/>
      <c r="F66" s="27"/>
      <c r="G66" s="27"/>
      <c r="H66" s="27"/>
    </row>
    <row r="67" spans="1:8" s="8" customFormat="1" ht="21.75" customHeight="1">
      <c r="A67" s="27"/>
      <c r="B67" s="372"/>
      <c r="C67" s="96" t="s">
        <v>232</v>
      </c>
      <c r="D67" s="96"/>
      <c r="E67" s="96"/>
      <c r="F67" s="27"/>
      <c r="G67" s="27"/>
      <c r="H67" s="27"/>
    </row>
    <row r="68" spans="1:8" ht="21.75" customHeight="1">
      <c r="A68" s="27"/>
      <c r="B68" s="372"/>
      <c r="C68" s="97" t="s">
        <v>215</v>
      </c>
      <c r="D68" s="97"/>
      <c r="E68" s="97"/>
      <c r="F68" s="27"/>
      <c r="G68" s="27"/>
      <c r="H68" s="27"/>
    </row>
    <row r="69" spans="1:8" ht="21.75" customHeight="1">
      <c r="A69" s="27"/>
      <c r="B69" s="372"/>
      <c r="C69" s="97" t="s">
        <v>216</v>
      </c>
      <c r="D69" s="97"/>
      <c r="E69" s="97"/>
      <c r="F69" s="27"/>
      <c r="G69" s="27"/>
      <c r="H69" s="27"/>
    </row>
    <row r="70" spans="1:8" ht="21.75" customHeight="1">
      <c r="A70" s="27"/>
      <c r="B70" s="372"/>
      <c r="C70" s="49"/>
      <c r="D70" s="49"/>
      <c r="E70" s="49"/>
      <c r="F70" s="27"/>
      <c r="G70" s="27"/>
      <c r="H70" s="27"/>
    </row>
    <row r="71" spans="1:8" ht="21.75" customHeight="1">
      <c r="A71" s="27">
        <v>2</v>
      </c>
      <c r="B71" s="372"/>
      <c r="C71" s="49" t="s">
        <v>263</v>
      </c>
      <c r="D71" s="49"/>
      <c r="E71" s="49"/>
      <c r="F71" s="27"/>
      <c r="G71" s="27"/>
      <c r="H71" s="27"/>
    </row>
    <row r="72" spans="1:8" ht="21.75" customHeight="1">
      <c r="A72" s="27"/>
      <c r="B72" s="372"/>
      <c r="C72" s="49" t="s">
        <v>113</v>
      </c>
      <c r="D72" s="49"/>
      <c r="E72" s="49"/>
      <c r="F72" s="27"/>
      <c r="G72" s="27"/>
      <c r="H72" s="27"/>
    </row>
    <row r="73" spans="1:8" ht="21.75" customHeight="1">
      <c r="A73" s="27"/>
      <c r="B73" s="372"/>
      <c r="C73" s="49" t="s">
        <v>114</v>
      </c>
      <c r="D73" s="49"/>
      <c r="E73" s="49"/>
      <c r="F73" s="27"/>
      <c r="G73" s="27"/>
      <c r="H73" s="27"/>
    </row>
    <row r="74" spans="1:8" ht="21.75" customHeight="1">
      <c r="A74" s="27"/>
      <c r="B74" s="372"/>
      <c r="C74" s="49" t="s">
        <v>115</v>
      </c>
      <c r="D74" s="49"/>
      <c r="E74" s="49"/>
      <c r="F74" s="27"/>
      <c r="G74" s="27"/>
      <c r="H74" s="27"/>
    </row>
    <row r="75" spans="1:8" ht="21.75" customHeight="1">
      <c r="A75" s="27"/>
      <c r="B75" s="373"/>
      <c r="C75" s="49" t="s">
        <v>116</v>
      </c>
      <c r="D75" s="49"/>
      <c r="E75" s="49"/>
      <c r="F75" s="27"/>
      <c r="G75" s="27"/>
      <c r="H75" s="27"/>
    </row>
    <row r="76" spans="1:8" ht="21.75" customHeight="1">
      <c r="A76" s="367" t="s">
        <v>51</v>
      </c>
      <c r="B76" s="368"/>
      <c r="C76" s="342"/>
      <c r="D76" s="92"/>
      <c r="E76" s="92"/>
      <c r="F76" s="34"/>
      <c r="G76" s="34"/>
      <c r="H76" s="41"/>
    </row>
    <row r="77" spans="1:8" ht="21.75" customHeight="1">
      <c r="A77" s="109"/>
      <c r="B77" s="109"/>
      <c r="C77" s="110"/>
      <c r="D77" s="110"/>
      <c r="E77" s="110"/>
      <c r="F77" s="50"/>
      <c r="G77" s="50"/>
      <c r="H77" s="15"/>
    </row>
    <row r="78" spans="1:8" ht="21.75" customHeight="1">
      <c r="A78" s="352" t="s">
        <v>199</v>
      </c>
      <c r="B78" s="352"/>
      <c r="C78" s="352"/>
      <c r="D78" s="352"/>
      <c r="E78" s="352"/>
      <c r="F78" s="352"/>
      <c r="G78" s="352"/>
      <c r="H78" s="352"/>
    </row>
    <row r="79" spans="1:8" ht="21.75" customHeight="1">
      <c r="A79" s="353" t="s">
        <v>53</v>
      </c>
      <c r="B79" s="353"/>
      <c r="C79" s="353"/>
      <c r="D79" s="353"/>
      <c r="E79" s="353"/>
      <c r="F79" s="353"/>
      <c r="G79" s="353"/>
      <c r="H79" s="353"/>
    </row>
    <row r="80" spans="1:8" ht="27.75" customHeight="1">
      <c r="A80" s="9" t="s">
        <v>54</v>
      </c>
      <c r="C80" s="9" t="s">
        <v>55</v>
      </c>
      <c r="F80" s="12"/>
      <c r="G80" s="12"/>
      <c r="H80" s="13"/>
    </row>
    <row r="81" spans="1:8" ht="27.75" customHeight="1">
      <c r="A81" s="9" t="s">
        <v>56</v>
      </c>
      <c r="C81" s="9" t="s">
        <v>55</v>
      </c>
      <c r="F81" s="12"/>
      <c r="G81" s="12"/>
      <c r="H81" s="13"/>
    </row>
    <row r="82" spans="1:8" ht="27.75" customHeight="1">
      <c r="A82" s="9" t="s">
        <v>57</v>
      </c>
      <c r="C82" s="9" t="s">
        <v>55</v>
      </c>
      <c r="F82" s="12"/>
      <c r="G82" s="12"/>
      <c r="H82" s="13"/>
    </row>
    <row r="83" ht="27.75" customHeight="1">
      <c r="A83" s="9" t="s">
        <v>264</v>
      </c>
    </row>
    <row r="84" spans="1:8" ht="24" customHeight="1">
      <c r="A84" s="357" t="s">
        <v>62</v>
      </c>
      <c r="B84" s="375"/>
      <c r="C84" s="369" t="s">
        <v>261</v>
      </c>
      <c r="D84" s="369" t="s">
        <v>250</v>
      </c>
      <c r="E84" s="106"/>
      <c r="F84" s="19" t="s">
        <v>60</v>
      </c>
      <c r="G84" s="20" t="s">
        <v>61</v>
      </c>
      <c r="H84" s="19" t="s">
        <v>259</v>
      </c>
    </row>
    <row r="85" spans="1:8" s="105" customFormat="1" ht="22.5">
      <c r="A85" s="359"/>
      <c r="B85" s="376"/>
      <c r="C85" s="359"/>
      <c r="D85" s="374"/>
      <c r="E85" s="108"/>
      <c r="F85" s="104" t="s">
        <v>193</v>
      </c>
      <c r="G85" s="104" t="s">
        <v>196</v>
      </c>
      <c r="H85" s="100"/>
    </row>
    <row r="86" spans="1:8" ht="21.75" customHeight="1">
      <c r="A86" s="27">
        <v>1</v>
      </c>
      <c r="B86" s="370" t="s">
        <v>264</v>
      </c>
      <c r="C86" s="48" t="s">
        <v>112</v>
      </c>
      <c r="D86" s="48"/>
      <c r="E86" s="48"/>
      <c r="F86" s="27"/>
      <c r="G86" s="27"/>
      <c r="H86" s="27"/>
    </row>
    <row r="87" spans="1:8" ht="21.75" customHeight="1">
      <c r="A87" s="27"/>
      <c r="B87" s="371"/>
      <c r="C87" s="48" t="s">
        <v>210</v>
      </c>
      <c r="D87" s="48"/>
      <c r="E87" s="48"/>
      <c r="F87" s="27"/>
      <c r="G87" s="27"/>
      <c r="H87" s="27"/>
    </row>
    <row r="88" spans="1:8" ht="21.75" customHeight="1">
      <c r="A88" s="27"/>
      <c r="B88" s="371"/>
      <c r="C88" s="48" t="s">
        <v>211</v>
      </c>
      <c r="D88" s="48"/>
      <c r="E88" s="48"/>
      <c r="F88" s="27"/>
      <c r="G88" s="27"/>
      <c r="H88" s="27"/>
    </row>
    <row r="89" spans="1:8" ht="21.75" customHeight="1">
      <c r="A89" s="27"/>
      <c r="B89" s="371"/>
      <c r="C89" s="97" t="s">
        <v>215</v>
      </c>
      <c r="D89" s="97"/>
      <c r="E89" s="97"/>
      <c r="F89" s="27"/>
      <c r="G89" s="27"/>
      <c r="H89" s="27"/>
    </row>
    <row r="90" spans="1:8" s="8" customFormat="1" ht="21.75" customHeight="1">
      <c r="A90" s="27"/>
      <c r="B90" s="371"/>
      <c r="C90" s="97" t="s">
        <v>216</v>
      </c>
      <c r="D90" s="97"/>
      <c r="E90" s="97"/>
      <c r="F90" s="27"/>
      <c r="G90" s="27"/>
      <c r="H90" s="27"/>
    </row>
    <row r="91" spans="1:8" s="8" customFormat="1" ht="21.75" customHeight="1">
      <c r="A91" s="27"/>
      <c r="B91" s="371"/>
      <c r="C91" s="48" t="s">
        <v>212</v>
      </c>
      <c r="D91" s="48"/>
      <c r="E91" s="48"/>
      <c r="F91" s="27"/>
      <c r="G91" s="27"/>
      <c r="H91" s="27"/>
    </row>
    <row r="92" spans="1:8" s="8" customFormat="1" ht="21.75" customHeight="1">
      <c r="A92" s="27"/>
      <c r="B92" s="371"/>
      <c r="C92" s="48" t="s">
        <v>233</v>
      </c>
      <c r="D92" s="48"/>
      <c r="E92" s="48"/>
      <c r="F92" s="27"/>
      <c r="G92" s="27"/>
      <c r="H92" s="27"/>
    </row>
    <row r="93" spans="1:8" s="8" customFormat="1" ht="21.75" customHeight="1">
      <c r="A93" s="27"/>
      <c r="B93" s="371"/>
      <c r="C93" s="97" t="s">
        <v>215</v>
      </c>
      <c r="D93" s="97"/>
      <c r="E93" s="97"/>
      <c r="F93" s="27"/>
      <c r="G93" s="27"/>
      <c r="H93" s="27"/>
    </row>
    <row r="94" spans="1:8" s="8" customFormat="1" ht="21.75" customHeight="1">
      <c r="A94" s="27"/>
      <c r="B94" s="371"/>
      <c r="C94" s="97" t="s">
        <v>216</v>
      </c>
      <c r="D94" s="97"/>
      <c r="E94" s="97"/>
      <c r="F94" s="27"/>
      <c r="G94" s="27"/>
      <c r="H94" s="27"/>
    </row>
    <row r="95" spans="1:8" s="8" customFormat="1" ht="21.75" customHeight="1">
      <c r="A95" s="27"/>
      <c r="B95" s="371"/>
      <c r="C95" s="48" t="s">
        <v>234</v>
      </c>
      <c r="D95" s="48"/>
      <c r="E95" s="48"/>
      <c r="F95" s="27"/>
      <c r="G95" s="27"/>
      <c r="H95" s="27"/>
    </row>
    <row r="96" spans="1:8" s="8" customFormat="1" ht="21.75" customHeight="1">
      <c r="A96" s="27"/>
      <c r="B96" s="371"/>
      <c r="C96" s="97" t="s">
        <v>215</v>
      </c>
      <c r="D96" s="97"/>
      <c r="E96" s="97"/>
      <c r="F96" s="27"/>
      <c r="G96" s="27"/>
      <c r="H96" s="27"/>
    </row>
    <row r="97" spans="1:8" s="8" customFormat="1" ht="21.75" customHeight="1">
      <c r="A97" s="27"/>
      <c r="B97" s="371"/>
      <c r="C97" s="97" t="s">
        <v>216</v>
      </c>
      <c r="D97" s="97"/>
      <c r="E97" s="97"/>
      <c r="F97" s="27"/>
      <c r="G97" s="27"/>
      <c r="H97" s="27"/>
    </row>
    <row r="98" spans="1:8" s="8" customFormat="1" ht="21.75" customHeight="1">
      <c r="A98" s="27"/>
      <c r="B98" s="371"/>
      <c r="C98" s="48" t="s">
        <v>235</v>
      </c>
      <c r="D98" s="48"/>
      <c r="E98" s="48"/>
      <c r="F98" s="27"/>
      <c r="G98" s="27"/>
      <c r="H98" s="27"/>
    </row>
    <row r="99" spans="1:8" s="8" customFormat="1" ht="21.75" customHeight="1">
      <c r="A99" s="27"/>
      <c r="B99" s="371"/>
      <c r="C99" s="97" t="s">
        <v>215</v>
      </c>
      <c r="D99" s="97"/>
      <c r="E99" s="97"/>
      <c r="F99" s="27"/>
      <c r="G99" s="27"/>
      <c r="H99" s="27"/>
    </row>
    <row r="100" spans="1:8" s="8" customFormat="1" ht="21.75" customHeight="1">
      <c r="A100" s="27"/>
      <c r="B100" s="371"/>
      <c r="C100" s="97" t="s">
        <v>216</v>
      </c>
      <c r="D100" s="97"/>
      <c r="E100" s="97"/>
      <c r="F100" s="27"/>
      <c r="G100" s="27"/>
      <c r="H100" s="27"/>
    </row>
    <row r="101" spans="1:8" s="8" customFormat="1" ht="21.75" customHeight="1">
      <c r="A101" s="27"/>
      <c r="B101" s="371"/>
      <c r="C101" s="48" t="s">
        <v>213</v>
      </c>
      <c r="D101" s="48"/>
      <c r="E101" s="48"/>
      <c r="F101" s="27"/>
      <c r="G101" s="27"/>
      <c r="H101" s="27"/>
    </row>
    <row r="102" spans="1:8" s="8" customFormat="1" ht="21.75" customHeight="1">
      <c r="A102" s="27"/>
      <c r="B102" s="371"/>
      <c r="C102" s="48" t="s">
        <v>214</v>
      </c>
      <c r="D102" s="48"/>
      <c r="E102" s="48"/>
      <c r="F102" s="27"/>
      <c r="G102" s="27"/>
      <c r="H102" s="27"/>
    </row>
    <row r="103" spans="1:8" s="8" customFormat="1" ht="21.75" customHeight="1">
      <c r="A103" s="27"/>
      <c r="B103" s="371"/>
      <c r="C103" s="97" t="s">
        <v>215</v>
      </c>
      <c r="D103" s="97"/>
      <c r="E103" s="97"/>
      <c r="F103" s="27"/>
      <c r="G103" s="27"/>
      <c r="H103" s="27"/>
    </row>
    <row r="104" spans="1:8" s="8" customFormat="1" ht="21.75" customHeight="1">
      <c r="A104" s="27"/>
      <c r="B104" s="371"/>
      <c r="C104" s="97" t="s">
        <v>216</v>
      </c>
      <c r="D104" s="97"/>
      <c r="E104" s="97"/>
      <c r="F104" s="27"/>
      <c r="G104" s="27"/>
      <c r="H104" s="27"/>
    </row>
    <row r="105" spans="1:8" s="8" customFormat="1" ht="21.75" customHeight="1">
      <c r="A105" s="27"/>
      <c r="B105" s="371"/>
      <c r="C105" s="48" t="s">
        <v>236</v>
      </c>
      <c r="D105" s="48"/>
      <c r="E105" s="48"/>
      <c r="F105" s="27"/>
      <c r="G105" s="27"/>
      <c r="H105" s="27"/>
    </row>
    <row r="106" spans="1:8" s="8" customFormat="1" ht="21.75" customHeight="1">
      <c r="A106" s="27"/>
      <c r="B106" s="371"/>
      <c r="C106" s="97" t="s">
        <v>215</v>
      </c>
      <c r="D106" s="97"/>
      <c r="E106" s="97"/>
      <c r="F106" s="27"/>
      <c r="G106" s="27"/>
      <c r="H106" s="27"/>
    </row>
    <row r="107" spans="1:8" s="8" customFormat="1" ht="21.75" customHeight="1">
      <c r="A107" s="27"/>
      <c r="B107" s="371"/>
      <c r="C107" s="97" t="s">
        <v>216</v>
      </c>
      <c r="D107" s="97"/>
      <c r="E107" s="97"/>
      <c r="F107" s="27"/>
      <c r="G107" s="27"/>
      <c r="H107" s="27"/>
    </row>
    <row r="108" spans="1:8" s="8" customFormat="1" ht="21.75" customHeight="1">
      <c r="A108" s="27"/>
      <c r="B108" s="371"/>
      <c r="C108" s="48" t="s">
        <v>237</v>
      </c>
      <c r="D108" s="48"/>
      <c r="E108" s="48"/>
      <c r="F108" s="27"/>
      <c r="G108" s="27"/>
      <c r="H108" s="27"/>
    </row>
    <row r="109" spans="1:8" s="8" customFormat="1" ht="21.75" customHeight="1">
      <c r="A109" s="27"/>
      <c r="B109" s="371"/>
      <c r="C109" s="97" t="s">
        <v>215</v>
      </c>
      <c r="D109" s="97"/>
      <c r="E109" s="97"/>
      <c r="F109" s="27"/>
      <c r="G109" s="27"/>
      <c r="H109" s="27"/>
    </row>
    <row r="110" spans="1:8" s="8" customFormat="1" ht="21.75" customHeight="1">
      <c r="A110" s="27"/>
      <c r="B110" s="371"/>
      <c r="C110" s="97" t="s">
        <v>216</v>
      </c>
      <c r="D110" s="97"/>
      <c r="E110" s="97"/>
      <c r="F110" s="27"/>
      <c r="G110" s="27"/>
      <c r="H110" s="27"/>
    </row>
    <row r="111" spans="1:8" s="8" customFormat="1" ht="21.75" customHeight="1">
      <c r="A111" s="27"/>
      <c r="B111" s="371"/>
      <c r="C111" s="48" t="s">
        <v>217</v>
      </c>
      <c r="D111" s="48"/>
      <c r="E111" s="48"/>
      <c r="F111" s="27"/>
      <c r="G111" s="27"/>
      <c r="H111" s="27"/>
    </row>
    <row r="112" spans="1:8" s="8" customFormat="1" ht="21.75" customHeight="1">
      <c r="A112" s="27"/>
      <c r="B112" s="371"/>
      <c r="C112" s="48" t="s">
        <v>218</v>
      </c>
      <c r="D112" s="48"/>
      <c r="E112" s="48"/>
      <c r="F112" s="27"/>
      <c r="G112" s="27"/>
      <c r="H112" s="27"/>
    </row>
    <row r="113" spans="1:8" s="8" customFormat="1" ht="21.75" customHeight="1">
      <c r="A113" s="27"/>
      <c r="B113" s="371"/>
      <c r="C113" s="97" t="s">
        <v>215</v>
      </c>
      <c r="D113" s="97"/>
      <c r="E113" s="97"/>
      <c r="F113" s="27"/>
      <c r="G113" s="27"/>
      <c r="H113" s="27"/>
    </row>
    <row r="114" spans="1:8" s="8" customFormat="1" ht="21.75" customHeight="1">
      <c r="A114" s="27"/>
      <c r="B114" s="371"/>
      <c r="C114" s="97" t="s">
        <v>216</v>
      </c>
      <c r="D114" s="97"/>
      <c r="E114" s="97"/>
      <c r="F114" s="27"/>
      <c r="G114" s="27"/>
      <c r="H114" s="27"/>
    </row>
    <row r="115" spans="1:8" s="8" customFormat="1" ht="21.75" customHeight="1">
      <c r="A115" s="27"/>
      <c r="B115" s="371"/>
      <c r="C115" s="48" t="s">
        <v>219</v>
      </c>
      <c r="D115" s="48"/>
      <c r="E115" s="48"/>
      <c r="F115" s="27"/>
      <c r="G115" s="27"/>
      <c r="H115" s="27"/>
    </row>
    <row r="116" spans="1:8" s="8" customFormat="1" ht="21.75" customHeight="1">
      <c r="A116" s="27"/>
      <c r="B116" s="371"/>
      <c r="C116" s="48" t="s">
        <v>220</v>
      </c>
      <c r="D116" s="48"/>
      <c r="E116" s="48"/>
      <c r="F116" s="27"/>
      <c r="G116" s="27"/>
      <c r="H116" s="27"/>
    </row>
    <row r="117" spans="1:8" s="8" customFormat="1" ht="21.75" customHeight="1">
      <c r="A117" s="27"/>
      <c r="B117" s="371"/>
      <c r="C117" s="97" t="s">
        <v>215</v>
      </c>
      <c r="D117" s="97"/>
      <c r="E117" s="97"/>
      <c r="F117" s="27"/>
      <c r="G117" s="27"/>
      <c r="H117" s="27"/>
    </row>
    <row r="118" spans="1:8" s="8" customFormat="1" ht="21.75" customHeight="1">
      <c r="A118" s="27"/>
      <c r="B118" s="371"/>
      <c r="C118" s="97" t="s">
        <v>216</v>
      </c>
      <c r="D118" s="97"/>
      <c r="E118" s="97"/>
      <c r="F118" s="27"/>
      <c r="G118" s="27"/>
      <c r="H118" s="27"/>
    </row>
    <row r="119" spans="1:8" s="8" customFormat="1" ht="21.75" customHeight="1">
      <c r="A119" s="27"/>
      <c r="B119" s="371"/>
      <c r="C119" s="48" t="s">
        <v>221</v>
      </c>
      <c r="D119" s="48"/>
      <c r="E119" s="48"/>
      <c r="F119" s="27"/>
      <c r="G119" s="27"/>
      <c r="H119" s="27"/>
    </row>
    <row r="120" spans="1:8" s="8" customFormat="1" ht="21.75" customHeight="1">
      <c r="A120" s="27"/>
      <c r="B120" s="371"/>
      <c r="C120" s="48" t="s">
        <v>222</v>
      </c>
      <c r="D120" s="48"/>
      <c r="E120" s="48"/>
      <c r="F120" s="27"/>
      <c r="G120" s="27"/>
      <c r="H120" s="27"/>
    </row>
    <row r="121" spans="1:8" s="8" customFormat="1" ht="21.75" customHeight="1">
      <c r="A121" s="27"/>
      <c r="B121" s="371"/>
      <c r="C121" s="97" t="s">
        <v>215</v>
      </c>
      <c r="D121" s="97"/>
      <c r="E121" s="97"/>
      <c r="F121" s="27"/>
      <c r="G121" s="27"/>
      <c r="H121" s="27"/>
    </row>
    <row r="122" spans="1:8" s="8" customFormat="1" ht="21.75" customHeight="1">
      <c r="A122" s="27"/>
      <c r="B122" s="372" t="s">
        <v>264</v>
      </c>
      <c r="C122" s="48" t="s">
        <v>223</v>
      </c>
      <c r="D122" s="48"/>
      <c r="E122" s="48"/>
      <c r="F122" s="27"/>
      <c r="G122" s="27"/>
      <c r="H122" s="27"/>
    </row>
    <row r="123" spans="1:8" s="8" customFormat="1" ht="21.75" customHeight="1">
      <c r="A123" s="27"/>
      <c r="B123" s="372"/>
      <c r="C123" s="48" t="s">
        <v>224</v>
      </c>
      <c r="D123" s="48"/>
      <c r="E123" s="48"/>
      <c r="F123" s="27"/>
      <c r="G123" s="27"/>
      <c r="H123" s="27"/>
    </row>
    <row r="124" spans="1:8" s="8" customFormat="1" ht="21.75" customHeight="1">
      <c r="A124" s="27"/>
      <c r="B124" s="372"/>
      <c r="C124" s="97" t="s">
        <v>215</v>
      </c>
      <c r="D124" s="97"/>
      <c r="E124" s="97"/>
      <c r="F124" s="27"/>
      <c r="G124" s="27"/>
      <c r="H124" s="27"/>
    </row>
    <row r="125" spans="1:8" s="8" customFormat="1" ht="21.75" customHeight="1">
      <c r="A125" s="27"/>
      <c r="B125" s="372"/>
      <c r="C125" s="97" t="s">
        <v>216</v>
      </c>
      <c r="D125" s="97"/>
      <c r="E125" s="97"/>
      <c r="F125" s="27"/>
      <c r="G125" s="27"/>
      <c r="H125" s="27"/>
    </row>
    <row r="126" spans="1:8" s="8" customFormat="1" ht="21.75" customHeight="1">
      <c r="A126" s="27"/>
      <c r="B126" s="372"/>
      <c r="C126" s="48" t="s">
        <v>225</v>
      </c>
      <c r="D126" s="48"/>
      <c r="E126" s="48"/>
      <c r="F126" s="27"/>
      <c r="G126" s="27"/>
      <c r="H126" s="27"/>
    </row>
    <row r="127" spans="1:8" s="8" customFormat="1" ht="21.75" customHeight="1">
      <c r="A127" s="27"/>
      <c r="B127" s="372"/>
      <c r="C127" s="97" t="s">
        <v>215</v>
      </c>
      <c r="D127" s="97"/>
      <c r="E127" s="97"/>
      <c r="F127" s="27"/>
      <c r="G127" s="27"/>
      <c r="H127" s="27"/>
    </row>
    <row r="128" spans="1:8" s="8" customFormat="1" ht="21.75" customHeight="1">
      <c r="A128" s="27"/>
      <c r="B128" s="372"/>
      <c r="C128" s="97" t="s">
        <v>216</v>
      </c>
      <c r="D128" s="97"/>
      <c r="E128" s="97"/>
      <c r="F128" s="27"/>
      <c r="G128" s="27"/>
      <c r="H128" s="27"/>
    </row>
    <row r="129" spans="1:8" s="8" customFormat="1" ht="21.75" customHeight="1">
      <c r="A129" s="27"/>
      <c r="B129" s="372"/>
      <c r="C129" s="48" t="s">
        <v>226</v>
      </c>
      <c r="D129" s="48"/>
      <c r="E129" s="48"/>
      <c r="F129" s="27"/>
      <c r="G129" s="27"/>
      <c r="H129" s="27"/>
    </row>
    <row r="130" spans="1:8" s="8" customFormat="1" ht="21.75" customHeight="1">
      <c r="A130" s="27"/>
      <c r="B130" s="372"/>
      <c r="C130" s="97" t="s">
        <v>215</v>
      </c>
      <c r="D130" s="97"/>
      <c r="E130" s="97"/>
      <c r="F130" s="27"/>
      <c r="G130" s="27"/>
      <c r="H130" s="27"/>
    </row>
    <row r="131" spans="1:8" s="8" customFormat="1" ht="21.75" customHeight="1">
      <c r="A131" s="27"/>
      <c r="B131" s="372"/>
      <c r="C131" s="97" t="s">
        <v>216</v>
      </c>
      <c r="D131" s="97"/>
      <c r="E131" s="97"/>
      <c r="F131" s="27"/>
      <c r="G131" s="27"/>
      <c r="H131" s="27"/>
    </row>
    <row r="132" spans="1:8" s="8" customFormat="1" ht="21.75" customHeight="1">
      <c r="A132" s="27"/>
      <c r="B132" s="372"/>
      <c r="C132" s="107" t="s">
        <v>227</v>
      </c>
      <c r="D132" s="102"/>
      <c r="E132" s="102"/>
      <c r="F132" s="27"/>
      <c r="G132" s="27"/>
      <c r="H132" s="27"/>
    </row>
    <row r="133" spans="1:8" s="8" customFormat="1" ht="21.75" customHeight="1">
      <c r="A133" s="27"/>
      <c r="B133" s="372"/>
      <c r="C133" s="97" t="s">
        <v>215</v>
      </c>
      <c r="D133" s="97"/>
      <c r="E133" s="97"/>
      <c r="F133" s="27"/>
      <c r="G133" s="27"/>
      <c r="H133" s="27"/>
    </row>
    <row r="134" spans="1:8" s="8" customFormat="1" ht="21.75" customHeight="1">
      <c r="A134" s="27"/>
      <c r="B134" s="372"/>
      <c r="C134" s="97" t="s">
        <v>216</v>
      </c>
      <c r="D134" s="97"/>
      <c r="E134" s="97"/>
      <c r="F134" s="27"/>
      <c r="G134" s="27"/>
      <c r="H134" s="27"/>
    </row>
    <row r="135" spans="1:8" s="8" customFormat="1" ht="21.75" customHeight="1">
      <c r="A135" s="27"/>
      <c r="B135" s="372"/>
      <c r="C135" s="93" t="s">
        <v>228</v>
      </c>
      <c r="D135" s="103"/>
      <c r="E135" s="103"/>
      <c r="F135" s="27"/>
      <c r="G135" s="27"/>
      <c r="H135" s="27"/>
    </row>
    <row r="136" spans="1:8" s="8" customFormat="1" ht="21.75" customHeight="1">
      <c r="A136" s="27"/>
      <c r="B136" s="372"/>
      <c r="C136" s="97" t="s">
        <v>215</v>
      </c>
      <c r="D136" s="97"/>
      <c r="E136" s="97"/>
      <c r="F136" s="27"/>
      <c r="G136" s="27"/>
      <c r="H136" s="27"/>
    </row>
    <row r="137" spans="1:8" s="8" customFormat="1" ht="21.75" customHeight="1">
      <c r="A137" s="27"/>
      <c r="B137" s="372"/>
      <c r="C137" s="97" t="s">
        <v>216</v>
      </c>
      <c r="D137" s="97"/>
      <c r="E137" s="97"/>
      <c r="F137" s="27"/>
      <c r="G137" s="27"/>
      <c r="H137" s="27"/>
    </row>
    <row r="138" spans="1:8" s="8" customFormat="1" ht="21.75" customHeight="1">
      <c r="A138" s="27"/>
      <c r="B138" s="372"/>
      <c r="C138" s="94" t="s">
        <v>229</v>
      </c>
      <c r="D138" s="94"/>
      <c r="E138" s="94"/>
      <c r="F138" s="27"/>
      <c r="G138" s="27"/>
      <c r="H138" s="27"/>
    </row>
    <row r="139" spans="1:8" s="8" customFormat="1" ht="21.75" customHeight="1">
      <c r="A139" s="27"/>
      <c r="B139" s="372"/>
      <c r="C139" s="95" t="s">
        <v>230</v>
      </c>
      <c r="D139" s="103"/>
      <c r="E139" s="103"/>
      <c r="F139" s="27"/>
      <c r="G139" s="27"/>
      <c r="H139" s="27"/>
    </row>
    <row r="140" spans="1:8" s="8" customFormat="1" ht="21.75" customHeight="1">
      <c r="A140" s="27"/>
      <c r="B140" s="372"/>
      <c r="C140" s="97" t="s">
        <v>215</v>
      </c>
      <c r="D140" s="97"/>
      <c r="E140" s="97"/>
      <c r="F140" s="27"/>
      <c r="G140" s="27"/>
      <c r="H140" s="27"/>
    </row>
    <row r="141" spans="1:8" s="8" customFormat="1" ht="21.75" customHeight="1">
      <c r="A141" s="27"/>
      <c r="B141" s="372"/>
      <c r="C141" s="97" t="s">
        <v>216</v>
      </c>
      <c r="D141" s="97"/>
      <c r="E141" s="97"/>
      <c r="F141" s="27"/>
      <c r="G141" s="27"/>
      <c r="H141" s="27"/>
    </row>
    <row r="142" spans="1:8" s="8" customFormat="1" ht="21.75" customHeight="1">
      <c r="A142" s="27"/>
      <c r="B142" s="372"/>
      <c r="C142" s="96" t="s">
        <v>231</v>
      </c>
      <c r="D142" s="96"/>
      <c r="E142" s="96"/>
      <c r="F142" s="27"/>
      <c r="G142" s="27"/>
      <c r="H142" s="27"/>
    </row>
    <row r="143" spans="1:8" s="8" customFormat="1" ht="21.75" customHeight="1">
      <c r="A143" s="27"/>
      <c r="B143" s="372"/>
      <c r="C143" s="96" t="s">
        <v>232</v>
      </c>
      <c r="D143" s="96"/>
      <c r="E143" s="96"/>
      <c r="F143" s="27"/>
      <c r="G143" s="27"/>
      <c r="H143" s="27"/>
    </row>
    <row r="144" spans="1:8" ht="21.75" customHeight="1">
      <c r="A144" s="27"/>
      <c r="B144" s="372"/>
      <c r="C144" s="97" t="s">
        <v>215</v>
      </c>
      <c r="D144" s="97"/>
      <c r="E144" s="97"/>
      <c r="F144" s="27"/>
      <c r="G144" s="27"/>
      <c r="H144" s="27"/>
    </row>
    <row r="145" spans="1:8" ht="21.75" customHeight="1">
      <c r="A145" s="27"/>
      <c r="B145" s="372"/>
      <c r="C145" s="97" t="s">
        <v>216</v>
      </c>
      <c r="D145" s="97"/>
      <c r="E145" s="97"/>
      <c r="F145" s="27"/>
      <c r="G145" s="27"/>
      <c r="H145" s="27"/>
    </row>
    <row r="146" spans="1:8" ht="21.75" customHeight="1">
      <c r="A146" s="27"/>
      <c r="B146" s="372"/>
      <c r="C146" s="49"/>
      <c r="D146" s="49"/>
      <c r="E146" s="49"/>
      <c r="F146" s="27"/>
      <c r="G146" s="27"/>
      <c r="H146" s="27"/>
    </row>
    <row r="147" spans="1:8" ht="21.75" customHeight="1">
      <c r="A147" s="27">
        <v>2</v>
      </c>
      <c r="B147" s="372"/>
      <c r="C147" s="49" t="s">
        <v>263</v>
      </c>
      <c r="D147" s="49"/>
      <c r="E147" s="49"/>
      <c r="F147" s="27"/>
      <c r="G147" s="27"/>
      <c r="H147" s="27"/>
    </row>
    <row r="148" spans="1:8" ht="21.75" customHeight="1">
      <c r="A148" s="27"/>
      <c r="B148" s="372"/>
      <c r="C148" s="49" t="s">
        <v>113</v>
      </c>
      <c r="D148" s="49"/>
      <c r="E148" s="49"/>
      <c r="F148" s="27"/>
      <c r="G148" s="27"/>
      <c r="H148" s="27"/>
    </row>
    <row r="149" spans="1:8" ht="21.75" customHeight="1">
      <c r="A149" s="27"/>
      <c r="B149" s="372"/>
      <c r="C149" s="49" t="s">
        <v>114</v>
      </c>
      <c r="D149" s="49"/>
      <c r="E149" s="49"/>
      <c r="F149" s="27"/>
      <c r="G149" s="27"/>
      <c r="H149" s="27"/>
    </row>
    <row r="150" spans="1:8" ht="21.75" customHeight="1">
      <c r="A150" s="27"/>
      <c r="B150" s="372"/>
      <c r="C150" s="49" t="s">
        <v>115</v>
      </c>
      <c r="D150" s="49"/>
      <c r="E150" s="49"/>
      <c r="F150" s="27"/>
      <c r="G150" s="27"/>
      <c r="H150" s="27"/>
    </row>
    <row r="151" spans="1:8" ht="21.75" customHeight="1">
      <c r="A151" s="27"/>
      <c r="B151" s="373"/>
      <c r="C151" s="49" t="s">
        <v>116</v>
      </c>
      <c r="D151" s="49"/>
      <c r="E151" s="49"/>
      <c r="F151" s="27"/>
      <c r="G151" s="27"/>
      <c r="H151" s="27"/>
    </row>
    <row r="152" spans="1:8" ht="21.75" customHeight="1">
      <c r="A152" s="367" t="s">
        <v>51</v>
      </c>
      <c r="B152" s="368"/>
      <c r="C152" s="342"/>
      <c r="D152" s="92"/>
      <c r="E152" s="92"/>
      <c r="F152" s="34"/>
      <c r="G152" s="34"/>
      <c r="H152" s="41"/>
    </row>
  </sheetData>
  <sheetProtection/>
  <mergeCells count="19">
    <mergeCell ref="B122:B151"/>
    <mergeCell ref="A152:C152"/>
    <mergeCell ref="A78:H78"/>
    <mergeCell ref="A79:H79"/>
    <mergeCell ref="E8:E9"/>
    <mergeCell ref="A84:A85"/>
    <mergeCell ref="B84:B85"/>
    <mergeCell ref="B86:B121"/>
    <mergeCell ref="D84:D85"/>
    <mergeCell ref="C84:C85"/>
    <mergeCell ref="A76:C76"/>
    <mergeCell ref="C8:C9"/>
    <mergeCell ref="A2:H2"/>
    <mergeCell ref="A3:H3"/>
    <mergeCell ref="B10:B45"/>
    <mergeCell ref="B46:B75"/>
    <mergeCell ref="D8:D9"/>
    <mergeCell ref="A8:A9"/>
    <mergeCell ref="B8:B9"/>
  </mergeCells>
  <printOptions horizontalCentered="1"/>
  <pageMargins left="0.3937007874015748" right="0.1968503937007874" top="0.3937007874015748" bottom="0.2755905511811024" header="0.31496062992125984" footer="0.2362204724409449"/>
  <pageSetup horizontalDpi="600" verticalDpi="600" orientation="landscape" paperSize="9" scale="55" r:id="rId1"/>
  <rowBreaks count="3" manualBreakCount="3">
    <brk id="45" max="7" man="1"/>
    <brk id="77" max="13" man="1"/>
    <brk id="121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33"/>
  <sheetViews>
    <sheetView view="pageBreakPreview" zoomScale="75" zoomScaleSheetLayoutView="75" zoomScalePageLayoutView="0" workbookViewId="0" topLeftCell="A1">
      <selection activeCell="D19" sqref="D19"/>
    </sheetView>
  </sheetViews>
  <sheetFormatPr defaultColWidth="13.00390625" defaultRowHeight="12.75"/>
  <cols>
    <col min="1" max="1" width="15.00390625" style="9" customWidth="1"/>
    <col min="2" max="2" width="71.00390625" style="9" customWidth="1"/>
    <col min="3" max="4" width="17.421875" style="9" customWidth="1"/>
    <col min="5" max="5" width="67.00390625" style="9" customWidth="1"/>
    <col min="6" max="16384" width="13.00390625" style="9" customWidth="1"/>
  </cols>
  <sheetData>
    <row r="1" spans="1:5" ht="22.5">
      <c r="A1" s="8" t="s">
        <v>75</v>
      </c>
      <c r="E1" s="10" t="s">
        <v>117</v>
      </c>
    </row>
    <row r="2" spans="1:5" ht="22.5">
      <c r="A2" s="11" t="s">
        <v>199</v>
      </c>
      <c r="B2" s="11"/>
      <c r="C2" s="11"/>
      <c r="D2" s="11"/>
      <c r="E2" s="12"/>
    </row>
    <row r="3" spans="1:25" ht="18" customHeight="1">
      <c r="A3" s="12" t="s">
        <v>53</v>
      </c>
      <c r="B3" s="12"/>
      <c r="C3" s="12"/>
      <c r="D3" s="12"/>
      <c r="E3" s="12"/>
      <c r="F3" s="13"/>
      <c r="G3" s="13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18" ht="18" customHeight="1">
      <c r="A4" s="9" t="s">
        <v>54</v>
      </c>
      <c r="B4" s="9" t="s">
        <v>55</v>
      </c>
      <c r="C4" s="12"/>
      <c r="D4" s="12"/>
      <c r="E4" s="13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8" customHeight="1">
      <c r="A5" s="9" t="s">
        <v>56</v>
      </c>
      <c r="B5" s="9" t="s">
        <v>55</v>
      </c>
      <c r="C5" s="12"/>
      <c r="D5" s="12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8" customHeight="1">
      <c r="A6" s="9" t="s">
        <v>57</v>
      </c>
      <c r="B6" s="9" t="s">
        <v>55</v>
      </c>
      <c r="C6" s="12"/>
      <c r="D6" s="12"/>
      <c r="E6" s="1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5" ht="18.75" customHeight="1">
      <c r="B7" s="47"/>
      <c r="E7" s="10" t="s">
        <v>58</v>
      </c>
    </row>
    <row r="8" spans="1:5" ht="24" customHeight="1">
      <c r="A8" s="19" t="s">
        <v>62</v>
      </c>
      <c r="B8" s="375"/>
      <c r="C8" s="19" t="s">
        <v>60</v>
      </c>
      <c r="D8" s="20" t="s">
        <v>61</v>
      </c>
      <c r="E8" s="19" t="s">
        <v>259</v>
      </c>
    </row>
    <row r="9" spans="1:5" s="105" customFormat="1" ht="22.5">
      <c r="A9" s="100"/>
      <c r="B9" s="376"/>
      <c r="C9" s="104" t="s">
        <v>193</v>
      </c>
      <c r="D9" s="104" t="s">
        <v>196</v>
      </c>
      <c r="E9" s="100"/>
    </row>
    <row r="10" spans="1:5" ht="21.75" customHeight="1">
      <c r="A10" s="27">
        <v>1</v>
      </c>
      <c r="B10" s="49" t="s">
        <v>118</v>
      </c>
      <c r="C10" s="27"/>
      <c r="D10" s="27"/>
      <c r="E10" s="27"/>
    </row>
    <row r="11" spans="1:5" ht="21.75" customHeight="1">
      <c r="A11" s="27"/>
      <c r="B11" s="49" t="s">
        <v>113</v>
      </c>
      <c r="C11" s="27"/>
      <c r="D11" s="27"/>
      <c r="E11" s="27"/>
    </row>
    <row r="12" spans="1:5" ht="21.75" customHeight="1">
      <c r="A12" s="27"/>
      <c r="B12" s="49" t="s">
        <v>114</v>
      </c>
      <c r="C12" s="27"/>
      <c r="D12" s="27"/>
      <c r="E12" s="27"/>
    </row>
    <row r="13" spans="1:5" ht="21.75" customHeight="1">
      <c r="A13" s="27"/>
      <c r="B13" s="49" t="s">
        <v>115</v>
      </c>
      <c r="C13" s="27"/>
      <c r="D13" s="27"/>
      <c r="E13" s="27"/>
    </row>
    <row r="14" spans="1:5" s="8" customFormat="1" ht="21.75" customHeight="1">
      <c r="A14" s="27"/>
      <c r="B14" s="49" t="s">
        <v>116</v>
      </c>
      <c r="C14" s="27"/>
      <c r="D14" s="27"/>
      <c r="E14" s="27"/>
    </row>
    <row r="15" spans="1:5" ht="21.75" customHeight="1">
      <c r="A15" s="27"/>
      <c r="B15" s="49"/>
      <c r="C15" s="27"/>
      <c r="D15" s="27"/>
      <c r="E15" s="27"/>
    </row>
    <row r="16" spans="1:5" ht="21.75" customHeight="1">
      <c r="A16" s="27"/>
      <c r="B16" s="49"/>
      <c r="C16" s="27"/>
      <c r="D16" s="27"/>
      <c r="E16" s="27"/>
    </row>
    <row r="17" spans="1:5" ht="21.75" customHeight="1">
      <c r="A17" s="27"/>
      <c r="B17" s="49"/>
      <c r="C17" s="27"/>
      <c r="D17" s="27"/>
      <c r="E17" s="27"/>
    </row>
    <row r="18" spans="1:5" ht="21.75" customHeight="1">
      <c r="A18" s="27"/>
      <c r="B18" s="49"/>
      <c r="C18" s="27"/>
      <c r="D18" s="27"/>
      <c r="E18" s="27"/>
    </row>
    <row r="19" spans="1:5" ht="21.75" customHeight="1">
      <c r="A19" s="27"/>
      <c r="B19" s="49"/>
      <c r="C19" s="27"/>
      <c r="D19" s="27"/>
      <c r="E19" s="27"/>
    </row>
    <row r="20" spans="1:5" ht="21.75" customHeight="1">
      <c r="A20" s="27"/>
      <c r="B20" s="49"/>
      <c r="C20" s="27"/>
      <c r="D20" s="27"/>
      <c r="E20" s="27"/>
    </row>
    <row r="21" spans="1:5" ht="21.75" customHeight="1">
      <c r="A21" s="27"/>
      <c r="B21" s="49"/>
      <c r="C21" s="27"/>
      <c r="D21" s="27"/>
      <c r="E21" s="27"/>
    </row>
    <row r="22" spans="1:5" ht="21.75" customHeight="1">
      <c r="A22" s="27"/>
      <c r="B22" s="49"/>
      <c r="C22" s="27"/>
      <c r="D22" s="27"/>
      <c r="E22" s="27"/>
    </row>
    <row r="23" spans="1:5" ht="21.75" customHeight="1">
      <c r="A23" s="27"/>
      <c r="B23" s="49"/>
      <c r="C23" s="27"/>
      <c r="D23" s="27"/>
      <c r="E23" s="27"/>
    </row>
    <row r="24" spans="1:5" ht="21.75" customHeight="1">
      <c r="A24" s="27"/>
      <c r="B24" s="49"/>
      <c r="C24" s="27"/>
      <c r="D24" s="27"/>
      <c r="E24" s="27"/>
    </row>
    <row r="25" spans="1:5" ht="21.75" customHeight="1">
      <c r="A25" s="27"/>
      <c r="B25" s="49"/>
      <c r="C25" s="27"/>
      <c r="D25" s="27"/>
      <c r="E25" s="27"/>
    </row>
    <row r="26" spans="1:5" ht="21.75" customHeight="1">
      <c r="A26" s="27"/>
      <c r="B26" s="49"/>
      <c r="C26" s="27"/>
      <c r="D26" s="27"/>
      <c r="E26" s="27"/>
    </row>
    <row r="27" spans="1:5" ht="21.75" customHeight="1">
      <c r="A27" s="27"/>
      <c r="B27" s="49"/>
      <c r="C27" s="27"/>
      <c r="D27" s="27"/>
      <c r="E27" s="28"/>
    </row>
    <row r="28" spans="1:5" ht="21.75" customHeight="1">
      <c r="A28" s="27"/>
      <c r="B28" s="49"/>
      <c r="C28" s="28"/>
      <c r="D28" s="50"/>
      <c r="E28" s="28"/>
    </row>
    <row r="29" spans="1:5" ht="21.75" customHeight="1">
      <c r="A29" s="27"/>
      <c r="B29" s="49"/>
      <c r="C29" s="27"/>
      <c r="D29" s="27"/>
      <c r="E29" s="27"/>
    </row>
    <row r="30" spans="1:5" ht="21.75" customHeight="1">
      <c r="A30" s="27"/>
      <c r="B30" s="49"/>
      <c r="C30" s="27"/>
      <c r="D30" s="27"/>
      <c r="E30" s="27"/>
    </row>
    <row r="31" spans="1:5" s="8" customFormat="1" ht="21.75" customHeight="1">
      <c r="A31" s="27"/>
      <c r="B31" s="51"/>
      <c r="C31" s="27"/>
      <c r="D31" s="27"/>
      <c r="E31" s="28"/>
    </row>
    <row r="32" spans="1:5" ht="21.75" customHeight="1">
      <c r="A32" s="27"/>
      <c r="C32" s="27"/>
      <c r="D32" s="27"/>
      <c r="E32" s="26"/>
    </row>
    <row r="33" spans="1:5" ht="21.75" customHeight="1">
      <c r="A33" s="367" t="s">
        <v>51</v>
      </c>
      <c r="B33" s="342"/>
      <c r="C33" s="34"/>
      <c r="D33" s="34"/>
      <c r="E33" s="41"/>
    </row>
  </sheetData>
  <sheetProtection/>
  <mergeCells count="2">
    <mergeCell ref="B8:B9"/>
    <mergeCell ref="A33:B33"/>
  </mergeCells>
  <printOptions horizontalCentered="1"/>
  <pageMargins left="0.3937007874015748" right="0.1968503937007874" top="0.3937007874015748" bottom="0.2755905511811024" header="0.31496062992125984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1.7109375" style="1" customWidth="1"/>
    <col min="2" max="3" width="1.8515625" style="1" customWidth="1"/>
    <col min="4" max="4" width="2.28125" style="1" customWidth="1"/>
    <col min="5" max="5" width="3.28125" style="1" customWidth="1"/>
    <col min="6" max="6" width="58.57421875" style="1" customWidth="1"/>
    <col min="7" max="7" width="11.28125" style="3" customWidth="1"/>
    <col min="8" max="8" width="11.140625" style="3" customWidth="1"/>
    <col min="9" max="9" width="10.28125" style="3" customWidth="1"/>
    <col min="10" max="16384" width="9.140625" style="1" customWidth="1"/>
  </cols>
  <sheetData>
    <row r="1" spans="1:13" ht="23.25">
      <c r="A1" s="321" t="s">
        <v>45</v>
      </c>
      <c r="B1" s="321"/>
      <c r="C1" s="321"/>
      <c r="D1" s="321"/>
      <c r="E1" s="321"/>
      <c r="F1" s="321"/>
      <c r="G1" s="321"/>
      <c r="H1" s="321"/>
      <c r="I1" s="321"/>
      <c r="J1" s="4"/>
      <c r="K1" s="4"/>
      <c r="L1" s="4"/>
      <c r="M1" s="4"/>
    </row>
    <row r="2" spans="1:9" ht="24">
      <c r="A2" s="1" t="s">
        <v>0</v>
      </c>
      <c r="G2" s="2"/>
      <c r="H2" s="2"/>
      <c r="I2" s="2" t="s">
        <v>48</v>
      </c>
    </row>
    <row r="3" spans="1:9" ht="24">
      <c r="A3" s="1" t="s">
        <v>22</v>
      </c>
      <c r="G3" s="2"/>
      <c r="H3" s="2"/>
      <c r="I3" s="2" t="s">
        <v>48</v>
      </c>
    </row>
    <row r="4" spans="2:9" ht="24">
      <c r="B4" s="1" t="s">
        <v>1</v>
      </c>
      <c r="G4" s="2"/>
      <c r="H4" s="2"/>
      <c r="I4" s="2" t="s">
        <v>48</v>
      </c>
    </row>
    <row r="5" spans="3:9" ht="24">
      <c r="C5" s="1" t="s">
        <v>191</v>
      </c>
      <c r="G5" s="2"/>
      <c r="H5" s="2"/>
      <c r="I5" s="2" t="s">
        <v>48</v>
      </c>
    </row>
    <row r="6" spans="3:9" ht="24">
      <c r="C6" s="1" t="s">
        <v>25</v>
      </c>
      <c r="G6" s="2"/>
      <c r="H6" s="2"/>
      <c r="I6" s="2" t="s">
        <v>48</v>
      </c>
    </row>
    <row r="7" spans="4:9" ht="24">
      <c r="D7" s="1" t="s">
        <v>15</v>
      </c>
      <c r="G7" s="2"/>
      <c r="H7" s="2"/>
      <c r="I7" s="2" t="s">
        <v>48</v>
      </c>
    </row>
    <row r="8" spans="5:9" ht="24">
      <c r="E8" s="1" t="s">
        <v>16</v>
      </c>
      <c r="G8" s="2"/>
      <c r="H8" s="2" t="s">
        <v>48</v>
      </c>
      <c r="I8" s="2"/>
    </row>
    <row r="9" spans="6:9" ht="24">
      <c r="F9" s="1" t="s">
        <v>238</v>
      </c>
      <c r="G9" s="2" t="s">
        <v>48</v>
      </c>
      <c r="H9" s="2"/>
      <c r="I9" s="2"/>
    </row>
    <row r="10" spans="6:9" ht="24">
      <c r="F10" s="1" t="s">
        <v>239</v>
      </c>
      <c r="G10" s="2" t="s">
        <v>48</v>
      </c>
      <c r="H10" s="2"/>
      <c r="I10" s="2"/>
    </row>
    <row r="11" spans="6:9" s="87" customFormat="1" ht="18.75">
      <c r="F11" s="87" t="s">
        <v>177</v>
      </c>
      <c r="G11" s="88"/>
      <c r="H11" s="88"/>
      <c r="I11" s="88"/>
    </row>
    <row r="12" spans="6:9" ht="24">
      <c r="F12" s="1" t="s">
        <v>240</v>
      </c>
      <c r="G12" s="2" t="s">
        <v>48</v>
      </c>
      <c r="H12" s="2"/>
      <c r="I12" s="2"/>
    </row>
    <row r="13" spans="6:9" s="87" customFormat="1" ht="18.75">
      <c r="F13" s="87" t="s">
        <v>177</v>
      </c>
      <c r="G13" s="88"/>
      <c r="H13" s="88"/>
      <c r="I13" s="88"/>
    </row>
    <row r="14" spans="6:9" ht="24">
      <c r="F14" s="1" t="s">
        <v>241</v>
      </c>
      <c r="G14" s="2" t="s">
        <v>48</v>
      </c>
      <c r="H14" s="2"/>
      <c r="I14" s="2"/>
    </row>
    <row r="15" spans="6:9" s="87" customFormat="1" ht="18.75">
      <c r="F15" s="87" t="s">
        <v>177</v>
      </c>
      <c r="G15" s="88"/>
      <c r="H15" s="88"/>
      <c r="I15" s="88"/>
    </row>
    <row r="16" spans="6:9" ht="24">
      <c r="F16" s="1" t="s">
        <v>242</v>
      </c>
      <c r="G16" s="2" t="s">
        <v>48</v>
      </c>
      <c r="H16" s="2"/>
      <c r="I16" s="2"/>
    </row>
    <row r="17" spans="6:9" s="87" customFormat="1" ht="18.75">
      <c r="F17" s="87" t="s">
        <v>177</v>
      </c>
      <c r="G17" s="88"/>
      <c r="H17" s="88"/>
      <c r="I17" s="88"/>
    </row>
    <row r="18" spans="6:9" ht="24">
      <c r="F18" s="1" t="s">
        <v>243</v>
      </c>
      <c r="G18" s="2" t="s">
        <v>48</v>
      </c>
      <c r="H18" s="2"/>
      <c r="I18" s="2"/>
    </row>
    <row r="19" spans="6:9" s="87" customFormat="1" ht="18.75">
      <c r="F19" s="87" t="s">
        <v>177</v>
      </c>
      <c r="G19" s="88"/>
      <c r="H19" s="88"/>
      <c r="I19" s="88"/>
    </row>
    <row r="20" spans="7:9" s="87" customFormat="1" ht="18.75">
      <c r="G20" s="88"/>
      <c r="H20" s="88"/>
      <c r="I20" s="88"/>
    </row>
    <row r="21" spans="1:9" ht="24">
      <c r="A21" s="1" t="s">
        <v>31</v>
      </c>
      <c r="G21" s="2"/>
      <c r="H21" s="2"/>
      <c r="I21" s="2" t="s">
        <v>48</v>
      </c>
    </row>
    <row r="22" spans="2:9" ht="24">
      <c r="B22" s="1" t="s">
        <v>1</v>
      </c>
      <c r="G22" s="2"/>
      <c r="H22" s="2"/>
      <c r="I22" s="2" t="s">
        <v>48</v>
      </c>
    </row>
    <row r="23" spans="3:9" ht="24">
      <c r="C23" s="1" t="s">
        <v>191</v>
      </c>
      <c r="G23" s="2"/>
      <c r="H23" s="2"/>
      <c r="I23" s="2" t="s">
        <v>48</v>
      </c>
    </row>
    <row r="24" spans="4:9" ht="24">
      <c r="D24" s="1" t="s">
        <v>2</v>
      </c>
      <c r="G24" s="2"/>
      <c r="H24" s="2"/>
      <c r="I24" s="2" t="s">
        <v>48</v>
      </c>
    </row>
    <row r="25" spans="4:9" ht="24">
      <c r="D25" s="1" t="s">
        <v>20</v>
      </c>
      <c r="G25" s="2"/>
      <c r="H25" s="2"/>
      <c r="I25" s="2" t="s">
        <v>48</v>
      </c>
    </row>
    <row r="26" spans="5:9" ht="24">
      <c r="E26" s="1" t="s">
        <v>21</v>
      </c>
      <c r="G26" s="2"/>
      <c r="H26" s="2" t="s">
        <v>48</v>
      </c>
      <c r="I26" s="2"/>
    </row>
    <row r="27" spans="6:9" ht="24">
      <c r="F27" s="152" t="s">
        <v>297</v>
      </c>
      <c r="G27" s="2"/>
      <c r="H27" s="2"/>
      <c r="I27" s="2"/>
    </row>
    <row r="28" spans="6:9" ht="24">
      <c r="F28" s="1" t="s">
        <v>298</v>
      </c>
      <c r="G28" s="2" t="s">
        <v>48</v>
      </c>
      <c r="H28" s="2"/>
      <c r="I28" s="2"/>
    </row>
  </sheetData>
  <sheetProtection/>
  <mergeCells count="1">
    <mergeCell ref="A1:I1"/>
  </mergeCells>
  <printOptions/>
  <pageMargins left="0.81" right="0.16" top="0.66" bottom="0.46" header="0.17" footer="0.23"/>
  <pageSetup horizontalDpi="600" verticalDpi="600" orientation="portrait" paperSize="9" scale="90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view="pageBreakPreview" zoomScale="80" zoomScaleSheetLayoutView="80" zoomScalePageLayoutView="0" workbookViewId="0" topLeftCell="A1">
      <selection activeCell="M12" sqref="M12"/>
    </sheetView>
  </sheetViews>
  <sheetFormatPr defaultColWidth="9.00390625" defaultRowHeight="12.75"/>
  <cols>
    <col min="1" max="1" width="2.28125" style="52" customWidth="1"/>
    <col min="2" max="3" width="1.8515625" style="52" customWidth="1"/>
    <col min="4" max="4" width="20.00390625" style="52" customWidth="1"/>
    <col min="5" max="5" width="21.7109375" style="52" customWidth="1"/>
    <col min="6" max="6" width="28.8515625" style="52" bestFit="1" customWidth="1"/>
    <col min="7" max="7" width="48.57421875" style="52" customWidth="1"/>
    <col min="8" max="16384" width="9.00390625" style="52" customWidth="1"/>
  </cols>
  <sheetData>
    <row r="1" spans="1:7" s="175" customFormat="1" ht="34.5" customHeight="1">
      <c r="A1" s="322" t="s">
        <v>309</v>
      </c>
      <c r="B1" s="322"/>
      <c r="C1" s="322"/>
      <c r="D1" s="322"/>
      <c r="E1" s="322"/>
      <c r="F1" s="322"/>
      <c r="G1" s="322"/>
    </row>
    <row r="2" spans="1:7" s="177" customFormat="1" ht="27.75" customHeight="1">
      <c r="A2" s="323" t="s">
        <v>310</v>
      </c>
      <c r="B2" s="324"/>
      <c r="C2" s="324"/>
      <c r="D2" s="325"/>
      <c r="E2" s="176" t="s">
        <v>57</v>
      </c>
      <c r="F2" s="176" t="s">
        <v>311</v>
      </c>
      <c r="G2" s="176" t="s">
        <v>312</v>
      </c>
    </row>
    <row r="3" spans="1:7" s="153" customFormat="1" ht="51">
      <c r="A3" s="178" t="s">
        <v>313</v>
      </c>
      <c r="C3" s="178"/>
      <c r="D3" s="179"/>
      <c r="E3" s="180" t="s">
        <v>314</v>
      </c>
      <c r="F3" s="180" t="s">
        <v>315</v>
      </c>
      <c r="G3" s="181" t="s">
        <v>316</v>
      </c>
    </row>
    <row r="4" spans="1:7" s="153" customFormat="1" ht="102">
      <c r="A4" s="178"/>
      <c r="C4" s="178"/>
      <c r="D4" s="179"/>
      <c r="E4" s="180" t="s">
        <v>28</v>
      </c>
      <c r="F4" s="180" t="s">
        <v>317</v>
      </c>
      <c r="G4" s="181" t="s">
        <v>318</v>
      </c>
    </row>
    <row r="5" spans="1:7" s="153" customFormat="1" ht="93">
      <c r="A5" s="156" t="s">
        <v>319</v>
      </c>
      <c r="B5" s="157"/>
      <c r="C5" s="156"/>
      <c r="D5" s="158"/>
      <c r="E5" s="182" t="s">
        <v>320</v>
      </c>
      <c r="F5" s="182" t="s">
        <v>321</v>
      </c>
      <c r="G5" s="182" t="s">
        <v>322</v>
      </c>
    </row>
    <row r="6" spans="1:7" s="153" customFormat="1" ht="25.5">
      <c r="A6" s="154"/>
      <c r="B6" s="155"/>
      <c r="C6" s="154"/>
      <c r="D6" s="183"/>
      <c r="E6" s="184"/>
      <c r="F6" s="184"/>
      <c r="G6" s="184"/>
    </row>
    <row r="7" spans="1:7" s="153" customFormat="1" ht="69.75">
      <c r="A7" s="178" t="s">
        <v>323</v>
      </c>
      <c r="C7" s="178"/>
      <c r="D7" s="179"/>
      <c r="E7" s="185" t="s">
        <v>35</v>
      </c>
      <c r="F7" s="185" t="s">
        <v>317</v>
      </c>
      <c r="G7" s="185" t="s">
        <v>324</v>
      </c>
    </row>
    <row r="8" spans="1:7" s="153" customFormat="1" ht="25.5">
      <c r="A8" s="178"/>
      <c r="C8" s="178"/>
      <c r="D8" s="179"/>
      <c r="E8" s="185" t="s">
        <v>305</v>
      </c>
      <c r="F8" s="186"/>
      <c r="G8" s="186"/>
    </row>
    <row r="9" spans="1:7" s="153" customFormat="1" ht="25.5">
      <c r="A9" s="178"/>
      <c r="C9" s="178"/>
      <c r="D9" s="179"/>
      <c r="E9" s="185" t="s">
        <v>325</v>
      </c>
      <c r="F9" s="186"/>
      <c r="G9" s="186"/>
    </row>
    <row r="10" spans="1:7" s="153" customFormat="1" ht="25.5">
      <c r="A10" s="154"/>
      <c r="B10" s="155"/>
      <c r="C10" s="154"/>
      <c r="D10" s="183"/>
      <c r="E10" s="184"/>
      <c r="F10" s="184"/>
      <c r="G10" s="184"/>
    </row>
    <row r="11" spans="1:7" s="153" customFormat="1" ht="46.5">
      <c r="A11" s="178" t="s">
        <v>326</v>
      </c>
      <c r="C11" s="178"/>
      <c r="D11" s="179"/>
      <c r="E11" s="185" t="s">
        <v>31</v>
      </c>
      <c r="F11" s="185" t="s">
        <v>317</v>
      </c>
      <c r="G11" s="185" t="s">
        <v>327</v>
      </c>
    </row>
    <row r="12" spans="1:7" s="153" customFormat="1" ht="25.5">
      <c r="A12" s="178"/>
      <c r="C12" s="178"/>
      <c r="D12" s="179"/>
      <c r="E12" s="185" t="s">
        <v>325</v>
      </c>
      <c r="F12" s="186"/>
      <c r="G12" s="186"/>
    </row>
    <row r="13" spans="1:7" s="153" customFormat="1" ht="25.5">
      <c r="A13" s="178"/>
      <c r="C13" s="178"/>
      <c r="D13" s="179"/>
      <c r="E13" s="185" t="s">
        <v>35</v>
      </c>
      <c r="F13" s="186"/>
      <c r="G13" s="186"/>
    </row>
    <row r="14" spans="1:7" s="160" customFormat="1" ht="15.75" customHeight="1">
      <c r="A14" s="159"/>
      <c r="C14" s="159"/>
      <c r="D14" s="161"/>
      <c r="E14" s="164"/>
      <c r="F14" s="164"/>
      <c r="G14" s="164"/>
    </row>
  </sheetData>
  <sheetProtection/>
  <mergeCells count="2">
    <mergeCell ref="A1:G1"/>
    <mergeCell ref="A2:D2"/>
  </mergeCells>
  <printOptions horizontalCentered="1"/>
  <pageMargins left="0.31496062992125984" right="0.2362204724409449" top="0.7086614173228347" bottom="0.9448818897637796" header="0.1968503937007874" footer="0.5118110236220472"/>
  <pageSetup horizontalDpi="300" verticalDpi="300" orientation="portrait" paperSize="9" scale="65" r:id="rId1"/>
  <headerFooter alignWithMargins="0">
    <oddFooter>&amp;L&amp;10&amp;F/&amp;A&amp;C&amp;10&amp;D - &amp;T&amp;R&amp;10&amp;P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22">
      <selection activeCell="G9" sqref="G9"/>
    </sheetView>
  </sheetViews>
  <sheetFormatPr defaultColWidth="9.140625" defaultRowHeight="12.75"/>
  <cols>
    <col min="1" max="1" width="1.7109375" style="5" customWidth="1"/>
    <col min="2" max="2" width="2.00390625" style="5" customWidth="1"/>
    <col min="3" max="3" width="1.8515625" style="5" customWidth="1"/>
    <col min="4" max="4" width="2.28125" style="5" customWidth="1"/>
    <col min="5" max="5" width="3.28125" style="5" customWidth="1"/>
    <col min="6" max="6" width="43.421875" style="5" customWidth="1"/>
    <col min="7" max="7" width="10.57421875" style="5" customWidth="1"/>
    <col min="8" max="9" width="9.7109375" style="5" customWidth="1"/>
    <col min="10" max="10" width="10.00390625" style="5" customWidth="1"/>
    <col min="11" max="13" width="9.140625" style="3" customWidth="1"/>
    <col min="14" max="16384" width="9.140625" style="5" customWidth="1"/>
  </cols>
  <sheetData>
    <row r="1" spans="1:17" ht="24">
      <c r="A1" s="326" t="s">
        <v>46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6"/>
      <c r="O1" s="6"/>
      <c r="P1" s="6"/>
      <c r="Q1" s="6"/>
    </row>
    <row r="2" spans="1:17" ht="24">
      <c r="A2" s="168" t="s">
        <v>32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6"/>
      <c r="O2" s="6"/>
      <c r="P2" s="6"/>
      <c r="Q2" s="6"/>
    </row>
    <row r="3" spans="1:17" ht="69.75">
      <c r="A3" s="166"/>
      <c r="B3" s="166"/>
      <c r="C3" s="166"/>
      <c r="D3" s="166"/>
      <c r="E3" s="166"/>
      <c r="F3" s="167"/>
      <c r="G3" s="163" t="s">
        <v>300</v>
      </c>
      <c r="H3" s="163" t="s">
        <v>301</v>
      </c>
      <c r="I3" s="163" t="s">
        <v>302</v>
      </c>
      <c r="J3" s="163" t="s">
        <v>303</v>
      </c>
      <c r="K3" s="163" t="s">
        <v>304</v>
      </c>
      <c r="L3" s="165"/>
      <c r="M3" s="165"/>
      <c r="N3" s="6"/>
      <c r="O3" s="6"/>
      <c r="P3" s="6"/>
      <c r="Q3" s="6"/>
    </row>
    <row r="4" spans="1:13" ht="24">
      <c r="A4" s="5" t="s">
        <v>28</v>
      </c>
      <c r="G4" s="7"/>
      <c r="H4" s="7"/>
      <c r="I4" s="7"/>
      <c r="J4" s="7"/>
      <c r="K4" s="2"/>
      <c r="L4" s="2"/>
      <c r="M4" s="2"/>
    </row>
    <row r="5" spans="2:13" ht="24">
      <c r="B5" s="5" t="s">
        <v>29</v>
      </c>
      <c r="G5" s="7"/>
      <c r="H5" s="7"/>
      <c r="I5" s="7"/>
      <c r="J5" s="7"/>
      <c r="K5" s="2"/>
      <c r="L5" s="2"/>
      <c r="M5" s="2"/>
    </row>
    <row r="6" spans="3:13" ht="24">
      <c r="C6" s="5" t="s">
        <v>30</v>
      </c>
      <c r="G6" s="7"/>
      <c r="H6" s="7"/>
      <c r="I6" s="7"/>
      <c r="J6" s="7"/>
      <c r="K6" s="2"/>
      <c r="L6" s="2"/>
      <c r="M6" s="2"/>
    </row>
    <row r="7" spans="4:13" ht="24">
      <c r="D7" s="5" t="s">
        <v>3</v>
      </c>
      <c r="G7" s="7"/>
      <c r="H7" s="7"/>
      <c r="I7" s="7"/>
      <c r="J7" s="7"/>
      <c r="K7" s="2"/>
      <c r="L7" s="2"/>
      <c r="M7" s="2"/>
    </row>
    <row r="8" spans="5:13" ht="24">
      <c r="E8" s="5" t="s">
        <v>4</v>
      </c>
      <c r="G8" s="7"/>
      <c r="H8" s="7"/>
      <c r="I8" s="7"/>
      <c r="J8" s="7"/>
      <c r="K8" s="2"/>
      <c r="L8" s="2"/>
      <c r="M8" s="2"/>
    </row>
    <row r="9" spans="6:13" ht="24">
      <c r="F9" s="5" t="s">
        <v>192</v>
      </c>
      <c r="G9" s="7"/>
      <c r="H9" s="7"/>
      <c r="I9" s="7"/>
      <c r="J9" s="7"/>
      <c r="K9" s="2"/>
      <c r="L9" s="2"/>
      <c r="M9" s="2"/>
    </row>
    <row r="10" spans="6:13" ht="24">
      <c r="F10" s="5" t="s">
        <v>8</v>
      </c>
      <c r="G10" s="7"/>
      <c r="H10" s="7"/>
      <c r="I10" s="7"/>
      <c r="J10" s="7"/>
      <c r="K10" s="2"/>
      <c r="L10" s="2"/>
      <c r="M10" s="2"/>
    </row>
    <row r="11" spans="4:13" ht="24">
      <c r="D11" s="5" t="s">
        <v>6</v>
      </c>
      <c r="G11" s="7"/>
      <c r="H11" s="7"/>
      <c r="I11" s="7"/>
      <c r="J11" s="7"/>
      <c r="K11" s="2"/>
      <c r="L11" s="2"/>
      <c r="M11" s="2"/>
    </row>
    <row r="12" spans="5:13" ht="24">
      <c r="E12" s="5" t="s">
        <v>7</v>
      </c>
      <c r="G12" s="7"/>
      <c r="H12" s="7"/>
      <c r="I12" s="7"/>
      <c r="J12" s="7"/>
      <c r="K12" s="2"/>
      <c r="L12" s="2"/>
      <c r="M12" s="2"/>
    </row>
    <row r="13" spans="6:13" ht="24">
      <c r="F13" s="5" t="s">
        <v>181</v>
      </c>
      <c r="G13" s="7"/>
      <c r="H13" s="7"/>
      <c r="I13" s="7"/>
      <c r="J13" s="7"/>
      <c r="K13" s="2"/>
      <c r="L13" s="2"/>
      <c r="M13" s="2"/>
    </row>
    <row r="14" spans="5:13" ht="24">
      <c r="E14" s="5" t="s">
        <v>9</v>
      </c>
      <c r="G14" s="7"/>
      <c r="H14" s="7"/>
      <c r="I14" s="7"/>
      <c r="J14" s="7"/>
      <c r="K14" s="2"/>
      <c r="L14" s="2"/>
      <c r="M14" s="2"/>
    </row>
    <row r="15" spans="6:13" ht="24">
      <c r="F15" s="5" t="s">
        <v>10</v>
      </c>
      <c r="G15" s="7"/>
      <c r="H15" s="7"/>
      <c r="I15" s="7"/>
      <c r="J15" s="7"/>
      <c r="K15" s="2"/>
      <c r="L15" s="2"/>
      <c r="M15" s="2"/>
    </row>
    <row r="16" spans="6:13" ht="24">
      <c r="F16" s="5" t="s">
        <v>185</v>
      </c>
      <c r="G16" s="7"/>
      <c r="H16" s="7"/>
      <c r="I16" s="7"/>
      <c r="J16" s="7"/>
      <c r="K16" s="2"/>
      <c r="L16" s="2"/>
      <c r="M16" s="2"/>
    </row>
    <row r="17" spans="5:13" ht="24">
      <c r="E17" s="5" t="s">
        <v>11</v>
      </c>
      <c r="G17" s="7"/>
      <c r="H17" s="7"/>
      <c r="I17" s="7"/>
      <c r="J17" s="7"/>
      <c r="K17" s="2"/>
      <c r="L17" s="2"/>
      <c r="M17" s="2"/>
    </row>
    <row r="18" spans="6:13" ht="24">
      <c r="F18" s="5" t="s">
        <v>12</v>
      </c>
      <c r="G18" s="7"/>
      <c r="H18" s="7"/>
      <c r="I18" s="7"/>
      <c r="J18" s="7"/>
      <c r="K18" s="2"/>
      <c r="L18" s="2"/>
      <c r="M18" s="2"/>
    </row>
    <row r="19" spans="6:13" ht="24">
      <c r="F19" s="5" t="s">
        <v>33</v>
      </c>
      <c r="G19" s="7"/>
      <c r="H19" s="7"/>
      <c r="I19" s="7"/>
      <c r="J19" s="7"/>
      <c r="K19" s="2"/>
      <c r="L19" s="2"/>
      <c r="M19" s="2"/>
    </row>
    <row r="20" spans="4:13" ht="24">
      <c r="D20" s="5" t="s">
        <v>13</v>
      </c>
      <c r="G20" s="7"/>
      <c r="H20" s="7"/>
      <c r="I20" s="7"/>
      <c r="J20" s="7"/>
      <c r="K20" s="2"/>
      <c r="L20" s="2"/>
      <c r="M20" s="2"/>
    </row>
    <row r="21" spans="5:13" ht="24">
      <c r="E21" s="5" t="s">
        <v>14</v>
      </c>
      <c r="G21" s="7"/>
      <c r="H21" s="7"/>
      <c r="I21" s="7"/>
      <c r="J21" s="7"/>
      <c r="K21" s="2"/>
      <c r="L21" s="2"/>
      <c r="M21" s="2"/>
    </row>
    <row r="22" spans="6:19" ht="24">
      <c r="F22" s="5" t="s">
        <v>244</v>
      </c>
      <c r="G22" s="7"/>
      <c r="H22" s="7"/>
      <c r="I22" s="7"/>
      <c r="J22" s="7"/>
      <c r="K22" s="2"/>
      <c r="L22" s="2"/>
      <c r="M22" s="2"/>
      <c r="O22" s="98"/>
      <c r="P22" s="98"/>
      <c r="Q22" s="98"/>
      <c r="R22" s="98"/>
      <c r="S22" s="98"/>
    </row>
    <row r="23" spans="1:19" ht="24">
      <c r="A23" s="5" t="s">
        <v>24</v>
      </c>
      <c r="G23" s="7"/>
      <c r="H23" s="7"/>
      <c r="I23" s="7"/>
      <c r="J23" s="7"/>
      <c r="K23" s="2"/>
      <c r="L23" s="2"/>
      <c r="M23" s="2"/>
      <c r="O23" s="98"/>
      <c r="P23" s="98"/>
      <c r="Q23" s="98"/>
      <c r="R23" s="98"/>
      <c r="S23" s="98"/>
    </row>
    <row r="24" spans="2:13" ht="24">
      <c r="B24" s="5" t="s">
        <v>29</v>
      </c>
      <c r="G24" s="7"/>
      <c r="H24" s="7"/>
      <c r="I24" s="7"/>
      <c r="J24" s="7"/>
      <c r="K24" s="2"/>
      <c r="L24" s="2"/>
      <c r="M24" s="2"/>
    </row>
    <row r="25" spans="3:13" ht="24">
      <c r="C25" s="5" t="s">
        <v>30</v>
      </c>
      <c r="G25" s="7"/>
      <c r="H25" s="7"/>
      <c r="I25" s="7"/>
      <c r="J25" s="7"/>
      <c r="K25" s="2"/>
      <c r="L25" s="2"/>
      <c r="M25" s="2"/>
    </row>
    <row r="26" spans="4:13" ht="24">
      <c r="D26" s="5" t="s">
        <v>15</v>
      </c>
      <c r="G26" s="7"/>
      <c r="H26" s="7"/>
      <c r="I26" s="7"/>
      <c r="J26" s="7"/>
      <c r="K26" s="2"/>
      <c r="L26" s="2"/>
      <c r="M26" s="2"/>
    </row>
    <row r="27" spans="5:13" ht="24">
      <c r="E27" s="5" t="s">
        <v>23</v>
      </c>
      <c r="G27" s="7"/>
      <c r="H27" s="7"/>
      <c r="I27" s="7"/>
      <c r="J27" s="7"/>
      <c r="K27" s="2"/>
      <c r="L27" s="2"/>
      <c r="M27" s="2"/>
    </row>
    <row r="28" spans="6:13" ht="24">
      <c r="F28" s="5" t="s">
        <v>187</v>
      </c>
      <c r="G28" s="7"/>
      <c r="H28" s="7"/>
      <c r="I28" s="7"/>
      <c r="J28" s="7"/>
      <c r="K28" s="2"/>
      <c r="L28" s="2"/>
      <c r="M28" s="2"/>
    </row>
    <row r="29" spans="4:13" ht="24">
      <c r="D29" s="5" t="s">
        <v>26</v>
      </c>
      <c r="G29" s="7"/>
      <c r="H29" s="7"/>
      <c r="I29" s="7"/>
      <c r="J29" s="7"/>
      <c r="K29" s="2"/>
      <c r="L29" s="2"/>
      <c r="M29" s="2"/>
    </row>
    <row r="30" spans="5:13" ht="24">
      <c r="E30" s="5" t="s">
        <v>27</v>
      </c>
      <c r="G30" s="7"/>
      <c r="H30" s="7"/>
      <c r="I30" s="7"/>
      <c r="J30" s="7"/>
      <c r="K30" s="2"/>
      <c r="L30" s="2"/>
      <c r="M30" s="2"/>
    </row>
    <row r="31" spans="6:13" ht="24">
      <c r="F31" s="5" t="s">
        <v>49</v>
      </c>
      <c r="G31" s="7"/>
      <c r="H31" s="7"/>
      <c r="I31" s="7"/>
      <c r="J31" s="7"/>
      <c r="K31" s="2"/>
      <c r="L31" s="2"/>
      <c r="M31" s="2"/>
    </row>
  </sheetData>
  <sheetProtection/>
  <mergeCells count="1">
    <mergeCell ref="A1:M1"/>
  </mergeCells>
  <printOptions/>
  <pageMargins left="0.75" right="0.75" top="0.57" bottom="0.31" header="0.17" footer="0.23"/>
  <pageSetup horizontalDpi="600" verticalDpi="600" orientation="portrait" paperSize="9" r:id="rId1"/>
  <headerFooter alignWithMargins="0"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37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12.75"/>
  <cols>
    <col min="1" max="1" width="1.7109375" style="170" customWidth="1"/>
    <col min="2" max="2" width="2.00390625" style="170" customWidth="1"/>
    <col min="3" max="3" width="1.8515625" style="170" customWidth="1"/>
    <col min="4" max="4" width="2.28125" style="170" customWidth="1"/>
    <col min="5" max="5" width="3.28125" style="170" customWidth="1"/>
    <col min="6" max="6" width="43.8515625" style="170" customWidth="1"/>
    <col min="7" max="7" width="12.140625" style="170" customWidth="1"/>
    <col min="8" max="8" width="12.140625" style="172" customWidth="1"/>
    <col min="9" max="9" width="13.140625" style="172" bestFit="1" customWidth="1"/>
    <col min="10" max="16384" width="9.140625" style="170" customWidth="1"/>
  </cols>
  <sheetData>
    <row r="1" spans="1:13" ht="24">
      <c r="A1" s="327" t="s">
        <v>46</v>
      </c>
      <c r="B1" s="327"/>
      <c r="C1" s="327"/>
      <c r="D1" s="327"/>
      <c r="E1" s="327"/>
      <c r="F1" s="327"/>
      <c r="G1" s="327"/>
      <c r="H1" s="327"/>
      <c r="I1" s="327"/>
      <c r="J1" s="169"/>
      <c r="K1" s="169"/>
      <c r="L1" s="169"/>
      <c r="M1" s="169"/>
    </row>
    <row r="2" spans="1:13" ht="24">
      <c r="A2" s="329" t="s">
        <v>331</v>
      </c>
      <c r="B2" s="329"/>
      <c r="C2" s="329"/>
      <c r="D2" s="329"/>
      <c r="E2" s="329"/>
      <c r="F2" s="329"/>
      <c r="G2" s="199" t="s">
        <v>332</v>
      </c>
      <c r="H2" s="199" t="s">
        <v>333</v>
      </c>
      <c r="I2" s="199" t="s">
        <v>334</v>
      </c>
      <c r="J2" s="169"/>
      <c r="K2" s="169"/>
      <c r="L2" s="169"/>
      <c r="M2" s="169"/>
    </row>
    <row r="3" spans="1:10" ht="24">
      <c r="A3" s="200" t="s">
        <v>338</v>
      </c>
      <c r="B3" s="200"/>
      <c r="C3" s="200"/>
      <c r="D3" s="200"/>
      <c r="E3" s="200"/>
      <c r="F3" s="200"/>
      <c r="G3" s="200"/>
      <c r="H3" s="328">
        <f>SUM(I4+I27)</f>
        <v>2787149.8</v>
      </c>
      <c r="I3" s="328"/>
      <c r="J3" s="173"/>
    </row>
    <row r="4" spans="1:9" ht="24">
      <c r="A4" s="200" t="s">
        <v>28</v>
      </c>
      <c r="B4" s="200"/>
      <c r="C4" s="200"/>
      <c r="D4" s="200"/>
      <c r="E4" s="200"/>
      <c r="F4" s="200"/>
      <c r="G4" s="201"/>
      <c r="H4" s="202"/>
      <c r="I4" s="202">
        <f>SUM(I5)</f>
        <v>2779149.8</v>
      </c>
    </row>
    <row r="5" spans="1:9" ht="24">
      <c r="A5" s="200"/>
      <c r="B5" s="200" t="s">
        <v>29</v>
      </c>
      <c r="C5" s="200"/>
      <c r="D5" s="200"/>
      <c r="E5" s="200"/>
      <c r="F5" s="200"/>
      <c r="G5" s="201"/>
      <c r="H5" s="202"/>
      <c r="I5" s="202">
        <f>SUM(I6)</f>
        <v>2779149.8</v>
      </c>
    </row>
    <row r="6" spans="1:9" ht="24">
      <c r="A6" s="200"/>
      <c r="B6" s="200"/>
      <c r="C6" s="200" t="s">
        <v>30</v>
      </c>
      <c r="D6" s="200"/>
      <c r="E6" s="200"/>
      <c r="F6" s="200"/>
      <c r="G6" s="201"/>
      <c r="H6" s="202"/>
      <c r="I6" s="202">
        <f>SUM(I7+I13+I22)</f>
        <v>2779149.8</v>
      </c>
    </row>
    <row r="7" spans="1:9" ht="24">
      <c r="A7" s="203"/>
      <c r="B7" s="203"/>
      <c r="C7" s="203"/>
      <c r="D7" s="203" t="s">
        <v>3</v>
      </c>
      <c r="E7" s="203"/>
      <c r="F7" s="203"/>
      <c r="G7" s="201"/>
      <c r="H7" s="202"/>
      <c r="I7" s="202">
        <f>SUM(H8)</f>
        <v>655949.8</v>
      </c>
    </row>
    <row r="8" spans="1:9" ht="24">
      <c r="A8" s="203"/>
      <c r="B8" s="203"/>
      <c r="C8" s="203"/>
      <c r="D8" s="203"/>
      <c r="E8" s="203" t="s">
        <v>4</v>
      </c>
      <c r="F8" s="203"/>
      <c r="G8" s="201"/>
      <c r="H8" s="202">
        <f>SUM(G9:G12)</f>
        <v>655949.8</v>
      </c>
      <c r="I8" s="202"/>
    </row>
    <row r="9" spans="1:9" ht="24">
      <c r="A9" s="203"/>
      <c r="B9" s="203"/>
      <c r="C9" s="203"/>
      <c r="D9" s="203"/>
      <c r="E9" s="203"/>
      <c r="F9" s="203" t="s">
        <v>329</v>
      </c>
      <c r="G9" s="202">
        <f>17520*2*12</f>
        <v>420480</v>
      </c>
      <c r="H9" s="202"/>
      <c r="I9" s="202"/>
    </row>
    <row r="10" spans="1:9" ht="24">
      <c r="A10" s="203"/>
      <c r="B10" s="203"/>
      <c r="C10" s="203"/>
      <c r="D10" s="203"/>
      <c r="E10" s="203"/>
      <c r="F10" s="203" t="s">
        <v>328</v>
      </c>
      <c r="G10" s="202">
        <f>17520*1*12</f>
        <v>210240</v>
      </c>
      <c r="H10" s="202"/>
      <c r="I10" s="202"/>
    </row>
    <row r="11" spans="1:9" ht="24">
      <c r="A11" s="203"/>
      <c r="B11" s="203"/>
      <c r="C11" s="203"/>
      <c r="D11" s="203"/>
      <c r="E11" s="203"/>
      <c r="F11" s="204" t="s">
        <v>8</v>
      </c>
      <c r="G11" s="202">
        <v>0</v>
      </c>
      <c r="H11" s="202"/>
      <c r="I11" s="202"/>
    </row>
    <row r="12" spans="1:9" ht="24">
      <c r="A12" s="203"/>
      <c r="B12" s="203"/>
      <c r="C12" s="203"/>
      <c r="D12" s="203"/>
      <c r="E12" s="203"/>
      <c r="F12" s="205" t="s">
        <v>335</v>
      </c>
      <c r="G12" s="377">
        <f>SUM((G9+G10)*4/100)+1</f>
        <v>25229.8</v>
      </c>
      <c r="H12" s="202"/>
      <c r="I12" s="202"/>
    </row>
    <row r="13" spans="1:9" ht="24">
      <c r="A13" s="203"/>
      <c r="B13" s="203"/>
      <c r="C13" s="203"/>
      <c r="D13" s="203" t="s">
        <v>6</v>
      </c>
      <c r="E13" s="203"/>
      <c r="F13" s="203"/>
      <c r="G13" s="201"/>
      <c r="H13" s="202"/>
      <c r="I13" s="202">
        <f>SUM(H14+H16+H19)</f>
        <v>123200</v>
      </c>
    </row>
    <row r="14" spans="1:9" ht="24">
      <c r="A14" s="203"/>
      <c r="B14" s="203"/>
      <c r="C14" s="203"/>
      <c r="D14" s="203"/>
      <c r="E14" s="203" t="s">
        <v>7</v>
      </c>
      <c r="F14" s="203"/>
      <c r="G14" s="201"/>
      <c r="H14" s="202">
        <f>SUM(G15)</f>
        <v>30000</v>
      </c>
      <c r="I14" s="202"/>
    </row>
    <row r="15" spans="1:9" ht="24">
      <c r="A15" s="203"/>
      <c r="B15" s="203"/>
      <c r="C15" s="203"/>
      <c r="D15" s="203"/>
      <c r="E15" s="203"/>
      <c r="F15" s="203" t="s">
        <v>181</v>
      </c>
      <c r="G15" s="202">
        <v>30000</v>
      </c>
      <c r="H15" s="202"/>
      <c r="I15" s="202"/>
    </row>
    <row r="16" spans="1:9" ht="24">
      <c r="A16" s="203"/>
      <c r="B16" s="203"/>
      <c r="C16" s="203"/>
      <c r="D16" s="203"/>
      <c r="E16" s="203" t="s">
        <v>9</v>
      </c>
      <c r="F16" s="203"/>
      <c r="G16" s="201"/>
      <c r="H16" s="202">
        <f>SUM(G17:G18)</f>
        <v>78200</v>
      </c>
      <c r="I16" s="202"/>
    </row>
    <row r="17" spans="1:9" ht="24">
      <c r="A17" s="203"/>
      <c r="B17" s="203"/>
      <c r="C17" s="203"/>
      <c r="D17" s="203"/>
      <c r="E17" s="203"/>
      <c r="F17" s="203" t="s">
        <v>10</v>
      </c>
      <c r="G17" s="202">
        <v>20000</v>
      </c>
      <c r="H17" s="202"/>
      <c r="I17" s="202"/>
    </row>
    <row r="18" spans="1:9" ht="24">
      <c r="A18" s="203"/>
      <c r="B18" s="203"/>
      <c r="C18" s="203"/>
      <c r="D18" s="203"/>
      <c r="E18" s="203"/>
      <c r="F18" s="203" t="s">
        <v>185</v>
      </c>
      <c r="G18" s="202">
        <v>58200</v>
      </c>
      <c r="H18" s="202"/>
      <c r="I18" s="202"/>
    </row>
    <row r="19" spans="1:9" ht="24">
      <c r="A19" s="203"/>
      <c r="B19" s="203"/>
      <c r="C19" s="203"/>
      <c r="D19" s="203"/>
      <c r="E19" s="203" t="s">
        <v>11</v>
      </c>
      <c r="F19" s="203"/>
      <c r="G19" s="201"/>
      <c r="H19" s="202">
        <f>SUM(G20:G21)</f>
        <v>15000</v>
      </c>
      <c r="I19" s="202"/>
    </row>
    <row r="20" spans="1:9" ht="24">
      <c r="A20" s="203"/>
      <c r="B20" s="203"/>
      <c r="C20" s="203"/>
      <c r="D20" s="203"/>
      <c r="E20" s="203"/>
      <c r="F20" s="203" t="s">
        <v>12</v>
      </c>
      <c r="G20" s="202">
        <v>10000</v>
      </c>
      <c r="H20" s="202"/>
      <c r="I20" s="202"/>
    </row>
    <row r="21" spans="1:9" ht="24">
      <c r="A21" s="203"/>
      <c r="B21" s="203"/>
      <c r="C21" s="203"/>
      <c r="D21" s="203"/>
      <c r="E21" s="203"/>
      <c r="F21" s="203" t="s">
        <v>33</v>
      </c>
      <c r="G21" s="202">
        <v>5000</v>
      </c>
      <c r="H21" s="202"/>
      <c r="I21" s="202"/>
    </row>
    <row r="22" spans="1:9" ht="24">
      <c r="A22" s="203"/>
      <c r="B22" s="203"/>
      <c r="C22" s="203"/>
      <c r="D22" s="203" t="s">
        <v>13</v>
      </c>
      <c r="E22" s="203"/>
      <c r="F22" s="203"/>
      <c r="G22" s="201"/>
      <c r="H22" s="202"/>
      <c r="I22" s="202">
        <f>SUM(H23)</f>
        <v>2000000</v>
      </c>
    </row>
    <row r="23" spans="1:9" ht="24">
      <c r="A23" s="203"/>
      <c r="B23" s="203"/>
      <c r="C23" s="203"/>
      <c r="D23" s="203"/>
      <c r="E23" s="203" t="s">
        <v>14</v>
      </c>
      <c r="F23" s="203"/>
      <c r="G23" s="201"/>
      <c r="H23" s="202">
        <f>SUM(G24)</f>
        <v>2000000</v>
      </c>
      <c r="I23" s="202"/>
    </row>
    <row r="24" spans="1:15" ht="24">
      <c r="A24" s="203"/>
      <c r="B24" s="203"/>
      <c r="C24" s="203"/>
      <c r="D24" s="203"/>
      <c r="E24" s="203"/>
      <c r="F24" s="203" t="s">
        <v>244</v>
      </c>
      <c r="G24" s="202">
        <f>+G25+G26</f>
        <v>2000000</v>
      </c>
      <c r="H24" s="202"/>
      <c r="I24" s="202"/>
      <c r="K24" s="171"/>
      <c r="L24" s="171"/>
      <c r="M24" s="171"/>
      <c r="N24" s="171"/>
      <c r="O24" s="171"/>
    </row>
    <row r="25" spans="1:15" ht="24">
      <c r="A25" s="203"/>
      <c r="B25" s="203"/>
      <c r="C25" s="203"/>
      <c r="D25" s="203"/>
      <c r="E25" s="203"/>
      <c r="F25" s="203" t="s">
        <v>336</v>
      </c>
      <c r="G25" s="202">
        <v>1000000</v>
      </c>
      <c r="H25" s="206"/>
      <c r="I25" s="202"/>
      <c r="K25" s="171"/>
      <c r="L25" s="171"/>
      <c r="M25" s="171"/>
      <c r="N25" s="171"/>
      <c r="O25" s="171"/>
    </row>
    <row r="26" spans="1:15" ht="24">
      <c r="A26" s="203"/>
      <c r="B26" s="203"/>
      <c r="C26" s="203"/>
      <c r="D26" s="203"/>
      <c r="E26" s="203"/>
      <c r="F26" s="203" t="s">
        <v>337</v>
      </c>
      <c r="G26" s="202">
        <v>1000000</v>
      </c>
      <c r="H26" s="206"/>
      <c r="I26" s="202"/>
      <c r="K26" s="171"/>
      <c r="L26" s="171"/>
      <c r="M26" s="171"/>
      <c r="N26" s="171"/>
      <c r="O26" s="171"/>
    </row>
    <row r="27" spans="1:15" ht="24">
      <c r="A27" s="200" t="s">
        <v>24</v>
      </c>
      <c r="B27" s="200"/>
      <c r="C27" s="200"/>
      <c r="D27" s="200"/>
      <c r="E27" s="200"/>
      <c r="F27" s="200"/>
      <c r="G27" s="201"/>
      <c r="H27" s="206"/>
      <c r="I27" s="202">
        <f>SUM(I28)</f>
        <v>8000</v>
      </c>
      <c r="K27" s="171"/>
      <c r="L27" s="171"/>
      <c r="M27" s="171"/>
      <c r="N27" s="171"/>
      <c r="O27" s="171"/>
    </row>
    <row r="28" spans="1:9" ht="24">
      <c r="A28" s="200"/>
      <c r="B28" s="200" t="s">
        <v>29</v>
      </c>
      <c r="C28" s="200"/>
      <c r="D28" s="200"/>
      <c r="E28" s="200"/>
      <c r="F28" s="200"/>
      <c r="G28" s="201"/>
      <c r="H28" s="202"/>
      <c r="I28" s="202">
        <f>SUM(I29)</f>
        <v>8000</v>
      </c>
    </row>
    <row r="29" spans="1:9" ht="24">
      <c r="A29" s="200"/>
      <c r="B29" s="200"/>
      <c r="C29" s="200" t="s">
        <v>30</v>
      </c>
      <c r="D29" s="200"/>
      <c r="E29" s="200"/>
      <c r="F29" s="200"/>
      <c r="G29" s="201"/>
      <c r="H29" s="202"/>
      <c r="I29" s="202">
        <f>SUM(I33+I30)</f>
        <v>8000</v>
      </c>
    </row>
    <row r="30" spans="1:9" ht="24">
      <c r="A30" s="203"/>
      <c r="B30" s="203"/>
      <c r="C30" s="203"/>
      <c r="D30" s="203" t="s">
        <v>15</v>
      </c>
      <c r="E30" s="203"/>
      <c r="F30" s="203"/>
      <c r="G30" s="201"/>
      <c r="H30" s="202"/>
      <c r="I30" s="202">
        <f>SUM(H31)</f>
        <v>5000</v>
      </c>
    </row>
    <row r="31" spans="1:9" ht="24">
      <c r="A31" s="203"/>
      <c r="B31" s="203"/>
      <c r="C31" s="203"/>
      <c r="D31" s="203"/>
      <c r="E31" s="203" t="s">
        <v>23</v>
      </c>
      <c r="F31" s="203"/>
      <c r="G31" s="201"/>
      <c r="H31" s="202">
        <f>SUM(G32)</f>
        <v>5000</v>
      </c>
      <c r="I31" s="202"/>
    </row>
    <row r="32" spans="1:9" ht="24">
      <c r="A32" s="203"/>
      <c r="B32" s="203"/>
      <c r="C32" s="203"/>
      <c r="D32" s="203"/>
      <c r="E32" s="203"/>
      <c r="F32" s="207" t="s">
        <v>187</v>
      </c>
      <c r="G32" s="202">
        <v>5000</v>
      </c>
      <c r="H32" s="202"/>
      <c r="I32" s="202"/>
    </row>
    <row r="33" spans="1:9" ht="24">
      <c r="A33" s="203"/>
      <c r="B33" s="203"/>
      <c r="C33" s="203"/>
      <c r="D33" s="203" t="s">
        <v>26</v>
      </c>
      <c r="E33" s="203"/>
      <c r="F33" s="207"/>
      <c r="G33" s="201"/>
      <c r="H33" s="202"/>
      <c r="I33" s="202">
        <f>SUM(H34)</f>
        <v>3000</v>
      </c>
    </row>
    <row r="34" spans="1:9" ht="24">
      <c r="A34" s="203"/>
      <c r="B34" s="203"/>
      <c r="C34" s="203"/>
      <c r="D34" s="203"/>
      <c r="E34" s="203" t="s">
        <v>27</v>
      </c>
      <c r="F34" s="207"/>
      <c r="G34" s="201"/>
      <c r="H34" s="202">
        <f>SUM(G35)</f>
        <v>3000</v>
      </c>
      <c r="I34" s="202"/>
    </row>
    <row r="35" spans="1:9" ht="24">
      <c r="A35" s="203"/>
      <c r="B35" s="203"/>
      <c r="C35" s="203"/>
      <c r="D35" s="203"/>
      <c r="E35" s="203"/>
      <c r="F35" s="207" t="s">
        <v>306</v>
      </c>
      <c r="G35" s="202">
        <v>3000</v>
      </c>
      <c r="H35" s="202"/>
      <c r="I35" s="202"/>
    </row>
    <row r="36" spans="1:9" ht="24">
      <c r="A36" s="173"/>
      <c r="B36" s="173"/>
      <c r="C36" s="173"/>
      <c r="D36" s="173"/>
      <c r="E36" s="173"/>
      <c r="F36" s="192"/>
      <c r="G36" s="193"/>
      <c r="H36" s="194"/>
      <c r="I36" s="194"/>
    </row>
    <row r="37" spans="1:9" ht="24">
      <c r="A37" s="195"/>
      <c r="B37" s="195"/>
      <c r="C37" s="195"/>
      <c r="D37" s="195"/>
      <c r="E37" s="195"/>
      <c r="F37" s="196"/>
      <c r="G37" s="197"/>
      <c r="H37" s="198"/>
      <c r="I37" s="198"/>
    </row>
  </sheetData>
  <sheetProtection/>
  <mergeCells count="3">
    <mergeCell ref="A1:I1"/>
    <mergeCell ref="H3:I3"/>
    <mergeCell ref="A2:F2"/>
  </mergeCells>
  <printOptions/>
  <pageMargins left="0.75" right="0.75" top="0.57" bottom="0.31" header="0.17" footer="0.23"/>
  <pageSetup horizontalDpi="600" verticalDpi="600" orientation="portrait" paperSize="9" scale="68" r:id="rId1"/>
  <headerFooter alignWithMargins="0"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36"/>
  <sheetViews>
    <sheetView view="pageBreakPreview" zoomScale="90" zoomScaleNormal="80" zoomScaleSheetLayoutView="90" zoomScalePageLayoutView="0" workbookViewId="0" topLeftCell="A1">
      <selection activeCell="A1" sqref="A1:I1"/>
    </sheetView>
  </sheetViews>
  <sheetFormatPr defaultColWidth="9.140625" defaultRowHeight="12.75"/>
  <cols>
    <col min="1" max="1" width="1.7109375" style="5" customWidth="1"/>
    <col min="2" max="2" width="2.00390625" style="5" customWidth="1"/>
    <col min="3" max="3" width="1.8515625" style="5" customWidth="1"/>
    <col min="4" max="4" width="2.28125" style="5" customWidth="1"/>
    <col min="5" max="5" width="3.28125" style="5" customWidth="1"/>
    <col min="6" max="6" width="49.57421875" style="5" customWidth="1"/>
    <col min="7" max="7" width="11.7109375" style="5" customWidth="1"/>
    <col min="8" max="8" width="11.00390625" style="3" customWidth="1"/>
    <col min="9" max="9" width="12.7109375" style="3" customWidth="1"/>
    <col min="10" max="16384" width="9.140625" style="5" customWidth="1"/>
  </cols>
  <sheetData>
    <row r="1" spans="1:13" ht="24">
      <c r="A1" s="330" t="s">
        <v>46</v>
      </c>
      <c r="B1" s="330"/>
      <c r="C1" s="330"/>
      <c r="D1" s="330"/>
      <c r="E1" s="330"/>
      <c r="F1" s="330"/>
      <c r="G1" s="330"/>
      <c r="H1" s="330"/>
      <c r="I1" s="330"/>
      <c r="J1" s="6"/>
      <c r="K1" s="6"/>
      <c r="L1" s="6"/>
      <c r="M1" s="6"/>
    </row>
    <row r="2" spans="1:13" ht="24">
      <c r="A2" s="329" t="s">
        <v>331</v>
      </c>
      <c r="B2" s="329"/>
      <c r="C2" s="329"/>
      <c r="D2" s="329"/>
      <c r="E2" s="329"/>
      <c r="F2" s="329"/>
      <c r="G2" s="199" t="s">
        <v>332</v>
      </c>
      <c r="H2" s="199" t="s">
        <v>333</v>
      </c>
      <c r="I2" s="199" t="s">
        <v>334</v>
      </c>
      <c r="J2" s="6"/>
      <c r="K2" s="6"/>
      <c r="L2" s="6"/>
      <c r="M2" s="6"/>
    </row>
    <row r="3" spans="1:10" ht="27.75">
      <c r="A3" s="209" t="s">
        <v>339</v>
      </c>
      <c r="B3" s="210"/>
      <c r="C3" s="210"/>
      <c r="D3" s="210"/>
      <c r="E3" s="210"/>
      <c r="F3" s="210"/>
      <c r="G3" s="220"/>
      <c r="I3" s="221">
        <f>SUM(I4+I27)</f>
        <v>860449.8</v>
      </c>
      <c r="J3" s="174"/>
    </row>
    <row r="4" spans="1:9" ht="24">
      <c r="A4" s="210" t="s">
        <v>35</v>
      </c>
      <c r="B4" s="210"/>
      <c r="C4" s="210"/>
      <c r="D4" s="210"/>
      <c r="E4" s="210"/>
      <c r="F4" s="210"/>
      <c r="G4" s="211"/>
      <c r="H4" s="212"/>
      <c r="I4" s="212">
        <f>SUM(I5)</f>
        <v>838349.8</v>
      </c>
    </row>
    <row r="5" spans="1:9" ht="24">
      <c r="A5" s="210"/>
      <c r="B5" s="210" t="s">
        <v>36</v>
      </c>
      <c r="C5" s="210"/>
      <c r="D5" s="210"/>
      <c r="E5" s="210"/>
      <c r="F5" s="210"/>
      <c r="G5" s="211"/>
      <c r="H5" s="212"/>
      <c r="I5" s="212">
        <f>SUM(I6)</f>
        <v>838349.8</v>
      </c>
    </row>
    <row r="6" spans="1:9" ht="24">
      <c r="A6" s="210"/>
      <c r="B6" s="210"/>
      <c r="C6" s="210" t="s">
        <v>37</v>
      </c>
      <c r="D6" s="210"/>
      <c r="E6" s="210"/>
      <c r="F6" s="210"/>
      <c r="G6" s="211"/>
      <c r="H6" s="212"/>
      <c r="I6" s="212">
        <f>SUM(I7+I14+I23)</f>
        <v>838349.8</v>
      </c>
    </row>
    <row r="7" spans="1:9" ht="24">
      <c r="A7" s="213"/>
      <c r="B7" s="213"/>
      <c r="C7" s="213"/>
      <c r="D7" s="213" t="s">
        <v>3</v>
      </c>
      <c r="E7" s="213"/>
      <c r="F7" s="213"/>
      <c r="G7" s="201"/>
      <c r="H7" s="202"/>
      <c r="I7" s="202">
        <f>SUM(H8)</f>
        <v>655949.8</v>
      </c>
    </row>
    <row r="8" spans="1:9" ht="24">
      <c r="A8" s="213"/>
      <c r="B8" s="213"/>
      <c r="C8" s="213"/>
      <c r="D8" s="213"/>
      <c r="E8" s="213" t="s">
        <v>4</v>
      </c>
      <c r="F8" s="213"/>
      <c r="G8" s="201"/>
      <c r="H8" s="202">
        <f>SUM(G9:G13)</f>
        <v>655949.8</v>
      </c>
      <c r="I8" s="202"/>
    </row>
    <row r="9" spans="1:9" ht="24">
      <c r="A9" s="213"/>
      <c r="B9" s="213"/>
      <c r="C9" s="213"/>
      <c r="D9" s="213"/>
      <c r="E9" s="213"/>
      <c r="F9" s="213" t="s">
        <v>307</v>
      </c>
      <c r="G9" s="202">
        <f>17520*1*12</f>
        <v>210240</v>
      </c>
      <c r="H9" s="202"/>
      <c r="I9" s="202"/>
    </row>
    <row r="10" spans="1:9" ht="24">
      <c r="A10" s="213"/>
      <c r="B10" s="213"/>
      <c r="C10" s="213"/>
      <c r="D10" s="213"/>
      <c r="E10" s="213"/>
      <c r="F10" s="203" t="s">
        <v>328</v>
      </c>
      <c r="G10" s="202">
        <f>17520*1*12</f>
        <v>210240</v>
      </c>
      <c r="H10" s="202"/>
      <c r="I10" s="202"/>
    </row>
    <row r="11" spans="1:9" ht="24">
      <c r="A11" s="213"/>
      <c r="B11" s="213"/>
      <c r="C11" s="213"/>
      <c r="D11" s="213"/>
      <c r="E11" s="213"/>
      <c r="F11" s="203" t="s">
        <v>330</v>
      </c>
      <c r="G11" s="202">
        <f>17520*1*12</f>
        <v>210240</v>
      </c>
      <c r="H11" s="202"/>
      <c r="I11" s="202"/>
    </row>
    <row r="12" spans="1:9" ht="24">
      <c r="A12" s="213"/>
      <c r="B12" s="213"/>
      <c r="C12" s="213"/>
      <c r="D12" s="213"/>
      <c r="E12" s="213"/>
      <c r="F12" s="214" t="s">
        <v>8</v>
      </c>
      <c r="G12" s="201">
        <v>0</v>
      </c>
      <c r="H12" s="202"/>
      <c r="I12" s="202"/>
    </row>
    <row r="13" spans="1:9" ht="24">
      <c r="A13" s="213"/>
      <c r="B13" s="213"/>
      <c r="C13" s="213"/>
      <c r="D13" s="213"/>
      <c r="E13" s="213"/>
      <c r="F13" s="205" t="s">
        <v>335</v>
      </c>
      <c r="G13" s="377">
        <f>SUM((G10+G11+G9)*4/100)+1</f>
        <v>25229.8</v>
      </c>
      <c r="H13" s="202"/>
      <c r="I13" s="202"/>
    </row>
    <row r="14" spans="1:9" ht="24">
      <c r="A14" s="213"/>
      <c r="B14" s="213"/>
      <c r="C14" s="213"/>
      <c r="D14" s="213" t="s">
        <v>6</v>
      </c>
      <c r="E14" s="213"/>
      <c r="F14" s="213"/>
      <c r="G14" s="201"/>
      <c r="H14" s="202"/>
      <c r="I14" s="202">
        <f>SUM(H15+H17+H20)</f>
        <v>82400</v>
      </c>
    </row>
    <row r="15" spans="1:9" ht="24">
      <c r="A15" s="213"/>
      <c r="B15" s="213"/>
      <c r="C15" s="213"/>
      <c r="D15" s="213"/>
      <c r="E15" s="213" t="s">
        <v>7</v>
      </c>
      <c r="F15" s="213"/>
      <c r="G15" s="201"/>
      <c r="H15" s="202">
        <f>SUM(G16)</f>
        <v>4000</v>
      </c>
      <c r="I15" s="202"/>
    </row>
    <row r="16" spans="1:9" ht="24">
      <c r="A16" s="213"/>
      <c r="B16" s="213"/>
      <c r="C16" s="213"/>
      <c r="D16" s="213"/>
      <c r="E16" s="213"/>
      <c r="F16" s="214" t="s">
        <v>181</v>
      </c>
      <c r="G16" s="202">
        <v>4000</v>
      </c>
      <c r="H16" s="202"/>
      <c r="I16" s="202"/>
    </row>
    <row r="17" spans="1:9" ht="24">
      <c r="A17" s="213"/>
      <c r="B17" s="213"/>
      <c r="C17" s="213"/>
      <c r="D17" s="213"/>
      <c r="E17" s="213" t="s">
        <v>9</v>
      </c>
      <c r="F17" s="213"/>
      <c r="G17" s="201"/>
      <c r="H17" s="202">
        <f>SUM(G18:G19)</f>
        <v>63400</v>
      </c>
      <c r="I17" s="202"/>
    </row>
    <row r="18" spans="1:9" s="187" customFormat="1" ht="24">
      <c r="A18" s="215"/>
      <c r="B18" s="215"/>
      <c r="C18" s="215"/>
      <c r="D18" s="215"/>
      <c r="E18" s="215"/>
      <c r="F18" s="216" t="s">
        <v>10</v>
      </c>
      <c r="G18" s="217">
        <v>5000</v>
      </c>
      <c r="H18" s="217"/>
      <c r="I18" s="217"/>
    </row>
    <row r="19" spans="1:9" ht="24">
      <c r="A19" s="213"/>
      <c r="B19" s="213"/>
      <c r="C19" s="213"/>
      <c r="D19" s="213"/>
      <c r="E19" s="213"/>
      <c r="F19" s="213" t="s">
        <v>185</v>
      </c>
      <c r="G19" s="202">
        <v>58400</v>
      </c>
      <c r="H19" s="202"/>
      <c r="I19" s="202"/>
    </row>
    <row r="20" spans="1:9" ht="24">
      <c r="A20" s="213"/>
      <c r="B20" s="213"/>
      <c r="C20" s="213"/>
      <c r="D20" s="213"/>
      <c r="E20" s="213" t="s">
        <v>11</v>
      </c>
      <c r="F20" s="213"/>
      <c r="G20" s="201"/>
      <c r="H20" s="202">
        <f>SUM(G21:G22)</f>
        <v>15000</v>
      </c>
      <c r="I20" s="202"/>
    </row>
    <row r="21" spans="1:9" ht="24">
      <c r="A21" s="213"/>
      <c r="B21" s="213"/>
      <c r="C21" s="213"/>
      <c r="D21" s="213"/>
      <c r="E21" s="213"/>
      <c r="F21" s="213" t="s">
        <v>12</v>
      </c>
      <c r="G21" s="202">
        <v>10000</v>
      </c>
      <c r="H21" s="202"/>
      <c r="I21" s="202"/>
    </row>
    <row r="22" spans="1:9" ht="24">
      <c r="A22" s="213"/>
      <c r="B22" s="213"/>
      <c r="C22" s="213"/>
      <c r="D22" s="213"/>
      <c r="E22" s="213"/>
      <c r="F22" s="213" t="s">
        <v>33</v>
      </c>
      <c r="G22" s="202">
        <v>5000</v>
      </c>
      <c r="H22" s="202"/>
      <c r="I22" s="202"/>
    </row>
    <row r="23" spans="1:9" ht="24">
      <c r="A23" s="213"/>
      <c r="B23" s="213"/>
      <c r="C23" s="213"/>
      <c r="D23" s="213" t="s">
        <v>13</v>
      </c>
      <c r="E23" s="213"/>
      <c r="F23" s="213"/>
      <c r="G23" s="201"/>
      <c r="H23" s="202"/>
      <c r="I23" s="202">
        <f>SUM(H24)</f>
        <v>100000</v>
      </c>
    </row>
    <row r="24" spans="1:9" ht="24">
      <c r="A24" s="213"/>
      <c r="B24" s="213"/>
      <c r="C24" s="213"/>
      <c r="D24" s="213"/>
      <c r="E24" s="213" t="s">
        <v>14</v>
      </c>
      <c r="F24" s="213"/>
      <c r="G24" s="201"/>
      <c r="H24" s="202">
        <f>SUM(G25)</f>
        <v>100000</v>
      </c>
      <c r="I24" s="202"/>
    </row>
    <row r="25" spans="1:15" ht="24">
      <c r="A25" s="213"/>
      <c r="B25" s="213"/>
      <c r="C25" s="213"/>
      <c r="D25" s="213"/>
      <c r="E25" s="213"/>
      <c r="F25" s="213" t="s">
        <v>245</v>
      </c>
      <c r="G25" s="201">
        <v>100000</v>
      </c>
      <c r="H25" s="202"/>
      <c r="I25" s="202"/>
      <c r="K25" s="98"/>
      <c r="L25" s="98"/>
      <c r="M25" s="98"/>
      <c r="N25" s="98"/>
      <c r="O25" s="98"/>
    </row>
    <row r="26" spans="1:15" ht="24">
      <c r="A26" s="213"/>
      <c r="B26" s="213"/>
      <c r="C26" s="213"/>
      <c r="D26" s="213"/>
      <c r="E26" s="213"/>
      <c r="F26" s="213"/>
      <c r="G26" s="201"/>
      <c r="H26" s="202"/>
      <c r="I26" s="202"/>
      <c r="K26" s="98"/>
      <c r="L26" s="98"/>
      <c r="M26" s="98"/>
      <c r="N26" s="98"/>
      <c r="O26" s="98"/>
    </row>
    <row r="27" spans="1:15" ht="24">
      <c r="A27" s="210" t="s">
        <v>24</v>
      </c>
      <c r="B27" s="210"/>
      <c r="C27" s="210"/>
      <c r="D27" s="210"/>
      <c r="E27" s="210"/>
      <c r="F27" s="210"/>
      <c r="G27" s="201"/>
      <c r="H27" s="202"/>
      <c r="I27" s="202">
        <f>SUM(I28)</f>
        <v>22100</v>
      </c>
      <c r="K27" s="98"/>
      <c r="L27" s="98"/>
      <c r="M27" s="98"/>
      <c r="N27" s="98"/>
      <c r="O27" s="98"/>
    </row>
    <row r="28" spans="1:9" ht="24">
      <c r="A28" s="210"/>
      <c r="B28" s="210" t="s">
        <v>36</v>
      </c>
      <c r="C28" s="210"/>
      <c r="D28" s="210"/>
      <c r="E28" s="210"/>
      <c r="F28" s="210"/>
      <c r="G28" s="201"/>
      <c r="H28" s="202"/>
      <c r="I28" s="202">
        <f>SUM(I29)</f>
        <v>22100</v>
      </c>
    </row>
    <row r="29" spans="1:9" ht="24">
      <c r="A29" s="210"/>
      <c r="B29" s="210"/>
      <c r="C29" s="210" t="s">
        <v>37</v>
      </c>
      <c r="D29" s="210"/>
      <c r="E29" s="210"/>
      <c r="F29" s="210"/>
      <c r="G29" s="201"/>
      <c r="H29" s="202"/>
      <c r="I29" s="202">
        <f>SUM(I33+I30)</f>
        <v>22100</v>
      </c>
    </row>
    <row r="30" spans="1:9" ht="24">
      <c r="A30" s="213"/>
      <c r="B30" s="213"/>
      <c r="C30" s="213"/>
      <c r="D30" s="213" t="s">
        <v>15</v>
      </c>
      <c r="E30" s="213"/>
      <c r="F30" s="213"/>
      <c r="G30" s="201"/>
      <c r="H30" s="202"/>
      <c r="I30" s="202">
        <f>SUM(H31)</f>
        <v>3000</v>
      </c>
    </row>
    <row r="31" spans="1:9" ht="24">
      <c r="A31" s="213"/>
      <c r="B31" s="213"/>
      <c r="C31" s="213"/>
      <c r="D31" s="213"/>
      <c r="E31" s="213" t="s">
        <v>23</v>
      </c>
      <c r="F31" s="213"/>
      <c r="G31" s="201"/>
      <c r="H31" s="202">
        <f>+G32</f>
        <v>3000</v>
      </c>
      <c r="I31" s="202"/>
    </row>
    <row r="32" spans="1:9" ht="24">
      <c r="A32" s="213"/>
      <c r="B32" s="213"/>
      <c r="C32" s="213"/>
      <c r="D32" s="213"/>
      <c r="E32" s="213"/>
      <c r="F32" s="218" t="s">
        <v>187</v>
      </c>
      <c r="G32" s="202">
        <v>3000</v>
      </c>
      <c r="H32" s="202"/>
      <c r="I32" s="202"/>
    </row>
    <row r="33" spans="1:9" ht="24">
      <c r="A33" s="213"/>
      <c r="B33" s="213"/>
      <c r="C33" s="213"/>
      <c r="D33" s="213" t="s">
        <v>26</v>
      </c>
      <c r="E33" s="213"/>
      <c r="F33" s="218"/>
      <c r="G33" s="201"/>
      <c r="H33" s="202"/>
      <c r="I33" s="202">
        <f>SUM(H34)</f>
        <v>19100</v>
      </c>
    </row>
    <row r="34" spans="1:9" ht="24">
      <c r="A34" s="219"/>
      <c r="B34" s="219"/>
      <c r="C34" s="219"/>
      <c r="D34" s="219"/>
      <c r="E34" s="219" t="s">
        <v>27</v>
      </c>
      <c r="F34" s="218"/>
      <c r="G34" s="201"/>
      <c r="H34" s="202">
        <f>+G35</f>
        <v>19100</v>
      </c>
      <c r="I34" s="202"/>
    </row>
    <row r="35" spans="1:9" s="187" customFormat="1" ht="48">
      <c r="A35" s="378"/>
      <c r="B35" s="378"/>
      <c r="C35" s="378"/>
      <c r="D35" s="378"/>
      <c r="E35" s="378"/>
      <c r="F35" s="379" t="s">
        <v>357</v>
      </c>
      <c r="G35" s="217">
        <v>19100</v>
      </c>
      <c r="H35" s="217"/>
      <c r="I35" s="217"/>
    </row>
    <row r="36" spans="1:9" ht="24">
      <c r="A36" s="188"/>
      <c r="B36" s="188"/>
      <c r="C36" s="188"/>
      <c r="D36" s="188"/>
      <c r="E36" s="188"/>
      <c r="F36" s="189"/>
      <c r="G36" s="190"/>
      <c r="H36" s="191"/>
      <c r="I36" s="191"/>
    </row>
  </sheetData>
  <sheetProtection/>
  <mergeCells count="2">
    <mergeCell ref="A1:I1"/>
    <mergeCell ref="A2:F2"/>
  </mergeCells>
  <printOptions/>
  <pageMargins left="0.78" right="0.31496062992125984" top="0.5511811023622047" bottom="0.31496062992125984" header="0.1968503937007874" footer="0.2362204724409449"/>
  <pageSetup horizontalDpi="600" verticalDpi="600" orientation="portrait" paperSize="9" scale="70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39"/>
  <sheetViews>
    <sheetView view="pageBreakPreview" zoomScale="90" zoomScaleSheetLayoutView="90" zoomScalePageLayoutView="0" workbookViewId="0" topLeftCell="A1">
      <selection activeCell="A1" sqref="A1:I1"/>
    </sheetView>
  </sheetViews>
  <sheetFormatPr defaultColWidth="9.140625" defaultRowHeight="12.75"/>
  <cols>
    <col min="1" max="1" width="1.7109375" style="213" customWidth="1"/>
    <col min="2" max="2" width="2.00390625" style="213" customWidth="1"/>
    <col min="3" max="3" width="1.8515625" style="213" customWidth="1"/>
    <col min="4" max="4" width="2.28125" style="213" customWidth="1"/>
    <col min="5" max="5" width="3.28125" style="213" customWidth="1"/>
    <col min="6" max="6" width="42.140625" style="213" customWidth="1"/>
    <col min="7" max="7" width="10.8515625" style="213" customWidth="1"/>
    <col min="8" max="8" width="10.28125" style="213" customWidth="1"/>
    <col min="9" max="9" width="12.57421875" style="213" customWidth="1"/>
    <col min="10" max="16384" width="9.140625" style="213" customWidth="1"/>
  </cols>
  <sheetData>
    <row r="1" spans="1:13" ht="24">
      <c r="A1" s="330" t="s">
        <v>46</v>
      </c>
      <c r="B1" s="330"/>
      <c r="C1" s="330"/>
      <c r="D1" s="330"/>
      <c r="E1" s="330"/>
      <c r="F1" s="330"/>
      <c r="G1" s="330"/>
      <c r="H1" s="330"/>
      <c r="I1" s="330"/>
      <c r="J1" s="222"/>
      <c r="K1" s="222"/>
      <c r="L1" s="222"/>
      <c r="M1" s="222"/>
    </row>
    <row r="2" spans="1:13" ht="24">
      <c r="A2" s="329" t="s">
        <v>331</v>
      </c>
      <c r="B2" s="329"/>
      <c r="C2" s="329"/>
      <c r="D2" s="329"/>
      <c r="E2" s="329"/>
      <c r="F2" s="329"/>
      <c r="G2" s="199" t="s">
        <v>332</v>
      </c>
      <c r="H2" s="199" t="s">
        <v>333</v>
      </c>
      <c r="I2" s="199" t="s">
        <v>334</v>
      </c>
      <c r="J2" s="222"/>
      <c r="K2" s="222"/>
      <c r="L2" s="222"/>
      <c r="M2" s="222"/>
    </row>
    <row r="3" spans="1:9" ht="24">
      <c r="A3" s="210" t="s">
        <v>340</v>
      </c>
      <c r="B3" s="210"/>
      <c r="C3" s="210"/>
      <c r="D3" s="210"/>
      <c r="E3" s="210"/>
      <c r="F3" s="223"/>
      <c r="G3" s="223"/>
      <c r="H3" s="223"/>
      <c r="I3" s="208">
        <f>SUM(I4+I30)</f>
        <v>647500.2</v>
      </c>
    </row>
    <row r="4" spans="1:9" ht="24">
      <c r="A4" s="210" t="s">
        <v>39</v>
      </c>
      <c r="B4" s="210"/>
      <c r="C4" s="210"/>
      <c r="D4" s="210"/>
      <c r="E4" s="210"/>
      <c r="F4" s="210"/>
      <c r="G4" s="201"/>
      <c r="H4" s="201"/>
      <c r="I4" s="201">
        <f>SUM(I5)</f>
        <v>632500.2</v>
      </c>
    </row>
    <row r="5" spans="1:9" ht="24">
      <c r="A5" s="210"/>
      <c r="B5" s="210" t="s">
        <v>40</v>
      </c>
      <c r="C5" s="210"/>
      <c r="D5" s="210"/>
      <c r="E5" s="210"/>
      <c r="F5" s="210"/>
      <c r="G5" s="201"/>
      <c r="H5" s="201"/>
      <c r="I5" s="201">
        <f>SUM(I6)</f>
        <v>632500.2</v>
      </c>
    </row>
    <row r="6" spans="1:9" ht="24">
      <c r="A6" s="210"/>
      <c r="B6" s="210"/>
      <c r="C6" s="210" t="s">
        <v>41</v>
      </c>
      <c r="D6" s="210"/>
      <c r="E6" s="210"/>
      <c r="F6" s="210"/>
      <c r="G6" s="201"/>
      <c r="H6" s="201"/>
      <c r="I6" s="201">
        <f>SUM(I7+I12+I24)</f>
        <v>632500.2</v>
      </c>
    </row>
    <row r="7" spans="4:9" ht="24">
      <c r="D7" s="213" t="s">
        <v>3</v>
      </c>
      <c r="G7" s="201"/>
      <c r="H7" s="201"/>
      <c r="I7" s="201">
        <f>SUM(H8)</f>
        <v>437300.2</v>
      </c>
    </row>
    <row r="8" spans="5:9" ht="24">
      <c r="E8" s="213" t="s">
        <v>4</v>
      </c>
      <c r="G8" s="201"/>
      <c r="H8" s="201">
        <f>SUM(G9:G11)</f>
        <v>437300.2</v>
      </c>
      <c r="I8" s="201"/>
    </row>
    <row r="9" spans="6:9" ht="24">
      <c r="F9" s="213" t="s">
        <v>308</v>
      </c>
      <c r="G9" s="202">
        <f>17520*2*12</f>
        <v>420480</v>
      </c>
      <c r="H9" s="201"/>
      <c r="I9" s="201"/>
    </row>
    <row r="10" spans="6:9" ht="24">
      <c r="F10" s="214" t="s">
        <v>8</v>
      </c>
      <c r="G10" s="201">
        <v>0</v>
      </c>
      <c r="H10" s="201"/>
      <c r="I10" s="201"/>
    </row>
    <row r="11" spans="6:9" ht="24">
      <c r="F11" s="205" t="s">
        <v>335</v>
      </c>
      <c r="G11" s="377">
        <f>SUM((G9*4/100))+1</f>
        <v>16820.2</v>
      </c>
      <c r="H11" s="201"/>
      <c r="I11" s="201"/>
    </row>
    <row r="12" spans="4:9" ht="24">
      <c r="D12" s="213" t="s">
        <v>6</v>
      </c>
      <c r="G12" s="201"/>
      <c r="H12" s="201"/>
      <c r="I12" s="201">
        <f>SUM(H13+H18+H21)</f>
        <v>85200</v>
      </c>
    </row>
    <row r="13" spans="5:9" ht="24">
      <c r="E13" s="213" t="s">
        <v>7</v>
      </c>
      <c r="G13" s="201"/>
      <c r="H13" s="201">
        <f>SUM(G17)</f>
        <v>20000</v>
      </c>
      <c r="I13" s="201"/>
    </row>
    <row r="14" spans="6:9" ht="24" hidden="1">
      <c r="F14" s="213" t="s">
        <v>42</v>
      </c>
      <c r="G14" s="201"/>
      <c r="H14" s="201"/>
      <c r="I14" s="201"/>
    </row>
    <row r="15" spans="6:9" ht="24" hidden="1">
      <c r="F15" s="213" t="s">
        <v>43</v>
      </c>
      <c r="G15" s="201"/>
      <c r="H15" s="201"/>
      <c r="I15" s="201"/>
    </row>
    <row r="16" spans="6:9" ht="24" hidden="1">
      <c r="F16" s="213" t="s">
        <v>44</v>
      </c>
      <c r="G16" s="201"/>
      <c r="H16" s="201"/>
      <c r="I16" s="201"/>
    </row>
    <row r="17" spans="6:9" ht="24">
      <c r="F17" s="213" t="s">
        <v>181</v>
      </c>
      <c r="G17" s="202">
        <v>20000</v>
      </c>
      <c r="H17" s="201"/>
      <c r="I17" s="201"/>
    </row>
    <row r="18" spans="5:9" ht="24">
      <c r="E18" s="213" t="s">
        <v>9</v>
      </c>
      <c r="G18" s="201"/>
      <c r="H18" s="201">
        <f>SUM(G19:G20)</f>
        <v>45200</v>
      </c>
      <c r="I18" s="201"/>
    </row>
    <row r="19" spans="6:9" ht="24">
      <c r="F19" s="213" t="s">
        <v>10</v>
      </c>
      <c r="G19" s="202">
        <v>10000</v>
      </c>
      <c r="H19" s="201"/>
      <c r="I19" s="201"/>
    </row>
    <row r="20" spans="6:9" ht="24">
      <c r="F20" s="213" t="s">
        <v>185</v>
      </c>
      <c r="G20" s="202">
        <v>35200</v>
      </c>
      <c r="H20" s="201"/>
      <c r="I20" s="201"/>
    </row>
    <row r="21" spans="5:9" ht="24">
      <c r="E21" s="213" t="s">
        <v>11</v>
      </c>
      <c r="G21" s="201"/>
      <c r="H21" s="201">
        <f>SUM(G22:G23)</f>
        <v>20000</v>
      </c>
      <c r="I21" s="201"/>
    </row>
    <row r="22" spans="6:9" ht="24">
      <c r="F22" s="213" t="s">
        <v>12</v>
      </c>
      <c r="G22" s="202">
        <v>10000</v>
      </c>
      <c r="H22" s="201"/>
      <c r="I22" s="201"/>
    </row>
    <row r="23" spans="6:9" ht="24">
      <c r="F23" s="213" t="s">
        <v>33</v>
      </c>
      <c r="G23" s="202">
        <v>10000</v>
      </c>
      <c r="H23" s="201"/>
      <c r="I23" s="201"/>
    </row>
    <row r="24" spans="4:9" ht="24">
      <c r="D24" s="213" t="s">
        <v>13</v>
      </c>
      <c r="G24" s="201"/>
      <c r="H24" s="201"/>
      <c r="I24" s="201">
        <f>SUM(H25)</f>
        <v>110000</v>
      </c>
    </row>
    <row r="25" spans="5:9" ht="24">
      <c r="E25" s="213" t="s">
        <v>14</v>
      </c>
      <c r="G25" s="201"/>
      <c r="H25" s="201">
        <f>SUM(G26)</f>
        <v>110000</v>
      </c>
      <c r="I25" s="201"/>
    </row>
    <row r="26" spans="6:15" ht="48">
      <c r="F26" s="214" t="s">
        <v>246</v>
      </c>
      <c r="G26" s="294">
        <f>SUM(G28:G29)</f>
        <v>110000</v>
      </c>
      <c r="H26" s="201"/>
      <c r="I26" s="201"/>
      <c r="K26" s="225"/>
      <c r="L26" s="225"/>
      <c r="M26" s="225"/>
      <c r="N26" s="225"/>
      <c r="O26" s="225"/>
    </row>
    <row r="27" spans="6:15" ht="24">
      <c r="F27" s="295" t="s">
        <v>353</v>
      </c>
      <c r="G27" s="294"/>
      <c r="H27" s="201"/>
      <c r="I27" s="201"/>
      <c r="K27" s="225"/>
      <c r="L27" s="225"/>
      <c r="M27" s="225"/>
      <c r="N27" s="225"/>
      <c r="O27" s="225"/>
    </row>
    <row r="28" spans="6:15" ht="24">
      <c r="F28" s="293" t="s">
        <v>341</v>
      </c>
      <c r="G28" s="201">
        <v>100000</v>
      </c>
      <c r="H28" s="201"/>
      <c r="I28" s="201"/>
      <c r="K28" s="225"/>
      <c r="L28" s="225"/>
      <c r="M28" s="225"/>
      <c r="N28" s="225"/>
      <c r="O28" s="225"/>
    </row>
    <row r="29" spans="6:15" ht="24">
      <c r="F29" s="293" t="s">
        <v>342</v>
      </c>
      <c r="G29" s="201">
        <v>10000</v>
      </c>
      <c r="H29" s="201"/>
      <c r="I29" s="201"/>
      <c r="K29" s="225"/>
      <c r="L29" s="225"/>
      <c r="M29" s="225"/>
      <c r="N29" s="225"/>
      <c r="O29" s="225"/>
    </row>
    <row r="30" spans="1:15" ht="24">
      <c r="A30" s="210" t="s">
        <v>24</v>
      </c>
      <c r="B30" s="210"/>
      <c r="C30" s="210"/>
      <c r="D30" s="210"/>
      <c r="E30" s="210"/>
      <c r="F30" s="210"/>
      <c r="G30" s="201"/>
      <c r="H30" s="201"/>
      <c r="I30" s="201">
        <f>SUM(I31)</f>
        <v>15000</v>
      </c>
      <c r="K30" s="225"/>
      <c r="L30" s="225"/>
      <c r="M30" s="225"/>
      <c r="N30" s="225"/>
      <c r="O30" s="225"/>
    </row>
    <row r="31" spans="1:9" ht="24">
      <c r="A31" s="210"/>
      <c r="B31" s="210" t="s">
        <v>40</v>
      </c>
      <c r="C31" s="210"/>
      <c r="D31" s="210"/>
      <c r="E31" s="210"/>
      <c r="F31" s="210"/>
      <c r="G31" s="201"/>
      <c r="H31" s="201"/>
      <c r="I31" s="201">
        <f>SUM(I32)</f>
        <v>15000</v>
      </c>
    </row>
    <row r="32" spans="1:9" ht="24">
      <c r="A32" s="210"/>
      <c r="B32" s="210"/>
      <c r="C32" s="210" t="s">
        <v>41</v>
      </c>
      <c r="D32" s="210"/>
      <c r="E32" s="210"/>
      <c r="F32" s="210"/>
      <c r="G32" s="201"/>
      <c r="H32" s="201"/>
      <c r="I32" s="201">
        <f>SUM(I36+I33)</f>
        <v>15000</v>
      </c>
    </row>
    <row r="33" spans="4:9" ht="24">
      <c r="D33" s="213" t="s">
        <v>15</v>
      </c>
      <c r="G33" s="201"/>
      <c r="H33" s="201"/>
      <c r="I33" s="201">
        <f>SUM(H34)</f>
        <v>10000</v>
      </c>
    </row>
    <row r="34" spans="5:9" ht="24">
      <c r="E34" s="213" t="s">
        <v>23</v>
      </c>
      <c r="G34" s="201"/>
      <c r="H34" s="201">
        <f>SUM(G35)</f>
        <v>10000</v>
      </c>
      <c r="I34" s="201"/>
    </row>
    <row r="35" spans="6:9" ht="24">
      <c r="F35" s="213" t="s">
        <v>187</v>
      </c>
      <c r="G35" s="202">
        <v>10000</v>
      </c>
      <c r="H35" s="201"/>
      <c r="I35" s="201"/>
    </row>
    <row r="36" spans="4:9" ht="24">
      <c r="D36" s="213" t="s">
        <v>26</v>
      </c>
      <c r="G36" s="201"/>
      <c r="H36" s="201"/>
      <c r="I36" s="201">
        <f>SUM(H37)</f>
        <v>5000</v>
      </c>
    </row>
    <row r="37" spans="5:9" ht="24">
      <c r="E37" s="213" t="s">
        <v>27</v>
      </c>
      <c r="G37" s="201"/>
      <c r="H37" s="201">
        <f>SUM(G38)</f>
        <v>5000</v>
      </c>
      <c r="I37" s="201"/>
    </row>
    <row r="38" spans="1:9" ht="24">
      <c r="A38" s="219"/>
      <c r="B38" s="219"/>
      <c r="C38" s="219"/>
      <c r="D38" s="219"/>
      <c r="E38" s="219"/>
      <c r="F38" s="219" t="s">
        <v>356</v>
      </c>
      <c r="G38" s="202">
        <v>5000</v>
      </c>
      <c r="H38" s="201"/>
      <c r="I38" s="201"/>
    </row>
    <row r="39" spans="1:9" ht="24">
      <c r="A39" s="224"/>
      <c r="B39" s="224"/>
      <c r="C39" s="224"/>
      <c r="D39" s="224"/>
      <c r="E39" s="224"/>
      <c r="F39" s="224"/>
      <c r="G39" s="226"/>
      <c r="H39" s="226"/>
      <c r="I39" s="226"/>
    </row>
  </sheetData>
  <sheetProtection/>
  <mergeCells count="2">
    <mergeCell ref="A1:I1"/>
    <mergeCell ref="A2:F2"/>
  </mergeCells>
  <printOptions/>
  <pageMargins left="0.51" right="0.24" top="0.5511811023622047" bottom="0.31496062992125984" header="0.15748031496062992" footer="0.2362204724409449"/>
  <pageSetup horizontalDpi="600" verticalDpi="600" orientation="portrait" paperSize="9" scale="75" r:id="rId1"/>
  <headerFooter alignWithMargins="0"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Y26"/>
  <sheetViews>
    <sheetView view="pageBreakPreview" zoomScale="90" zoomScaleSheetLayoutView="90" zoomScalePageLayoutView="0" workbookViewId="0" topLeftCell="A1">
      <selection activeCell="B26" sqref="B26"/>
    </sheetView>
  </sheetViews>
  <sheetFormatPr defaultColWidth="13.00390625" defaultRowHeight="12.75"/>
  <cols>
    <col min="1" max="1" width="10.00390625" style="228" customWidth="1"/>
    <col min="2" max="2" width="41.421875" style="228" customWidth="1"/>
    <col min="3" max="3" width="11.421875" style="228" customWidth="1"/>
    <col min="4" max="4" width="16.57421875" style="228" customWidth="1"/>
    <col min="5" max="5" width="24.7109375" style="228" customWidth="1"/>
    <col min="6" max="7" width="14.28125" style="228" customWidth="1"/>
    <col min="8" max="8" width="36.00390625" style="228" customWidth="1"/>
    <col min="9" max="16384" width="13.00390625" style="228" customWidth="1"/>
  </cols>
  <sheetData>
    <row r="1" spans="1:8" ht="24">
      <c r="A1" s="227" t="s">
        <v>343</v>
      </c>
      <c r="H1" s="229" t="s">
        <v>52</v>
      </c>
    </row>
    <row r="2" spans="1:8" ht="24">
      <c r="A2" s="331" t="s">
        <v>358</v>
      </c>
      <c r="B2" s="331"/>
      <c r="C2" s="331"/>
      <c r="D2" s="331"/>
      <c r="E2" s="331"/>
      <c r="F2" s="331"/>
      <c r="G2" s="331"/>
      <c r="H2" s="331"/>
    </row>
    <row r="3" spans="1:25" ht="18" customHeight="1">
      <c r="A3" s="332" t="s">
        <v>347</v>
      </c>
      <c r="B3" s="332"/>
      <c r="C3" s="332"/>
      <c r="D3" s="332"/>
      <c r="E3" s="332"/>
      <c r="F3" s="332"/>
      <c r="G3" s="332"/>
      <c r="H3" s="332"/>
      <c r="I3" s="231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</row>
    <row r="4" spans="1:25" ht="18" customHeight="1">
      <c r="A4" s="228" t="s">
        <v>54</v>
      </c>
      <c r="B4" s="228" t="s">
        <v>55</v>
      </c>
      <c r="D4" s="233"/>
      <c r="E4" s="233"/>
      <c r="F4" s="233"/>
      <c r="G4" s="233"/>
      <c r="H4" s="233"/>
      <c r="I4" s="231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8" customHeight="1">
      <c r="A5" s="228" t="s">
        <v>56</v>
      </c>
      <c r="B5" s="228" t="s">
        <v>55</v>
      </c>
      <c r="D5" s="233"/>
      <c r="E5" s="233"/>
      <c r="F5" s="233"/>
      <c r="G5" s="233"/>
      <c r="H5" s="233"/>
      <c r="I5" s="231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</row>
    <row r="6" spans="1:25" ht="18" customHeight="1">
      <c r="A6" s="228" t="s">
        <v>57</v>
      </c>
      <c r="B6" s="228" t="s">
        <v>55</v>
      </c>
      <c r="D6" s="233"/>
      <c r="E6" s="233"/>
      <c r="F6" s="233"/>
      <c r="G6" s="233"/>
      <c r="H6" s="233"/>
      <c r="I6" s="231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</row>
    <row r="7" ht="24">
      <c r="H7" s="228" t="s">
        <v>58</v>
      </c>
    </row>
    <row r="8" spans="1:8" s="227" customFormat="1" ht="25.5" customHeight="1">
      <c r="A8" s="235"/>
      <c r="B8" s="235"/>
      <c r="C8" s="333" t="s">
        <v>348</v>
      </c>
      <c r="D8" s="236" t="s">
        <v>59</v>
      </c>
      <c r="E8" s="237"/>
      <c r="F8" s="238" t="s">
        <v>60</v>
      </c>
      <c r="G8" s="239" t="s">
        <v>61</v>
      </c>
      <c r="H8" s="238" t="s">
        <v>259</v>
      </c>
    </row>
    <row r="9" spans="1:8" s="230" customFormat="1" ht="25.5" customHeight="1">
      <c r="A9" s="240" t="s">
        <v>62</v>
      </c>
      <c r="B9" s="240" t="s">
        <v>63</v>
      </c>
      <c r="C9" s="334"/>
      <c r="D9" s="240" t="s">
        <v>64</v>
      </c>
      <c r="E9" s="238" t="s">
        <v>65</v>
      </c>
      <c r="F9" s="241" t="s">
        <v>354</v>
      </c>
      <c r="G9" s="241" t="s">
        <v>359</v>
      </c>
      <c r="H9" s="240"/>
    </row>
    <row r="10" spans="1:8" s="230" customFormat="1" ht="25.5" customHeight="1">
      <c r="A10" s="242"/>
      <c r="B10" s="242"/>
      <c r="C10" s="335"/>
      <c r="D10" s="242" t="s">
        <v>66</v>
      </c>
      <c r="E10" s="242" t="s">
        <v>67</v>
      </c>
      <c r="F10" s="244" t="s">
        <v>345</v>
      </c>
      <c r="G10" s="244"/>
      <c r="H10" s="245"/>
    </row>
    <row r="11" spans="1:8" s="227" customFormat="1" ht="21" customHeight="1">
      <c r="A11" s="235">
        <v>1</v>
      </c>
      <c r="B11" s="235" t="s">
        <v>68</v>
      </c>
      <c r="C11" s="235"/>
      <c r="D11" s="235"/>
      <c r="E11" s="235"/>
      <c r="F11" s="246"/>
      <c r="G11" s="246"/>
      <c r="H11" s="246"/>
    </row>
    <row r="12" spans="1:8" ht="24">
      <c r="A12" s="246"/>
      <c r="B12" s="246" t="s">
        <v>69</v>
      </c>
      <c r="C12" s="246"/>
      <c r="D12" s="246"/>
      <c r="E12" s="246"/>
      <c r="F12" s="246"/>
      <c r="G12" s="246"/>
      <c r="H12" s="246"/>
    </row>
    <row r="13" spans="1:8" ht="24">
      <c r="A13" s="246"/>
      <c r="B13" s="246" t="s">
        <v>70</v>
      </c>
      <c r="C13" s="246"/>
      <c r="D13" s="246"/>
      <c r="E13" s="246"/>
      <c r="F13" s="246"/>
      <c r="G13" s="246"/>
      <c r="H13" s="246"/>
    </row>
    <row r="14" spans="1:8" ht="24">
      <c r="A14" s="246"/>
      <c r="B14" s="246" t="s">
        <v>71</v>
      </c>
      <c r="C14" s="246"/>
      <c r="D14" s="246"/>
      <c r="E14" s="246"/>
      <c r="F14" s="246"/>
      <c r="G14" s="246"/>
      <c r="H14" s="246"/>
    </row>
    <row r="15" spans="1:8" ht="24">
      <c r="A15" s="246"/>
      <c r="B15" s="246" t="s">
        <v>70</v>
      </c>
      <c r="C15" s="246"/>
      <c r="D15" s="246"/>
      <c r="E15" s="246"/>
      <c r="F15" s="246"/>
      <c r="G15" s="246"/>
      <c r="H15" s="246"/>
    </row>
    <row r="16" spans="1:8" ht="24">
      <c r="A16" s="246"/>
      <c r="B16" s="246"/>
      <c r="C16" s="246"/>
      <c r="D16" s="246"/>
      <c r="E16" s="246"/>
      <c r="F16" s="246"/>
      <c r="G16" s="246"/>
      <c r="H16" s="246"/>
    </row>
    <row r="17" spans="1:8" ht="24">
      <c r="A17" s="246">
        <v>2</v>
      </c>
      <c r="B17" s="246" t="s">
        <v>72</v>
      </c>
      <c r="C17" s="246"/>
      <c r="D17" s="246"/>
      <c r="E17" s="246"/>
      <c r="F17" s="246"/>
      <c r="G17" s="246"/>
      <c r="H17" s="246"/>
    </row>
    <row r="18" spans="1:8" ht="24">
      <c r="A18" s="246"/>
      <c r="B18" s="246" t="s">
        <v>70</v>
      </c>
      <c r="C18" s="246"/>
      <c r="D18" s="246"/>
      <c r="E18" s="246"/>
      <c r="F18" s="246"/>
      <c r="G18" s="246"/>
      <c r="H18" s="247"/>
    </row>
    <row r="19" spans="1:8" ht="24">
      <c r="A19" s="246"/>
      <c r="B19" s="246"/>
      <c r="C19" s="246"/>
      <c r="D19" s="246"/>
      <c r="E19" s="248"/>
      <c r="F19" s="246"/>
      <c r="G19" s="246"/>
      <c r="H19" s="246"/>
    </row>
    <row r="20" spans="1:8" ht="24">
      <c r="A20" s="246">
        <v>3</v>
      </c>
      <c r="B20" s="246" t="s">
        <v>247</v>
      </c>
      <c r="C20" s="246"/>
      <c r="D20" s="246"/>
      <c r="E20" s="248"/>
      <c r="F20" s="246"/>
      <c r="G20" s="246"/>
      <c r="H20" s="246"/>
    </row>
    <row r="21" spans="1:8" s="227" customFormat="1" ht="24">
      <c r="A21" s="249"/>
      <c r="B21" s="245" t="s">
        <v>248</v>
      </c>
      <c r="C21" s="245"/>
      <c r="D21" s="249"/>
      <c r="E21" s="250"/>
      <c r="F21" s="246"/>
      <c r="G21" s="246"/>
      <c r="H21" s="247"/>
    </row>
    <row r="22" spans="1:8" s="227" customFormat="1" ht="24">
      <c r="A22" s="251"/>
      <c r="B22" s="252" t="s">
        <v>51</v>
      </c>
      <c r="C22" s="252"/>
      <c r="D22" s="252"/>
      <c r="E22" s="250"/>
      <c r="F22" s="253"/>
      <c r="G22" s="253"/>
      <c r="H22" s="253"/>
    </row>
    <row r="23" ht="24">
      <c r="F23" s="232"/>
    </row>
    <row r="24" ht="24">
      <c r="A24" s="227" t="s">
        <v>73</v>
      </c>
    </row>
    <row r="25" ht="24">
      <c r="B25" s="228" t="s">
        <v>360</v>
      </c>
    </row>
    <row r="26" ht="24">
      <c r="B26" s="228" t="s">
        <v>74</v>
      </c>
    </row>
  </sheetData>
  <sheetProtection/>
  <mergeCells count="3">
    <mergeCell ref="A2:H2"/>
    <mergeCell ref="A3:H3"/>
    <mergeCell ref="C8:C10"/>
  </mergeCells>
  <printOptions horizontalCentered="1"/>
  <pageMargins left="0.31496062992125984" right="0.1968503937007874" top="0.5905511811023623" bottom="0.3937007874015748" header="0.5118110236220472" footer="0.31496062992125984"/>
  <pageSetup firstPageNumber="10" useFirstPageNumber="1" horizontalDpi="600" verticalDpi="600" orientation="landscape" paperSize="9" scale="58" r:id="rId1"/>
  <headerFooter alignWithMargins="0">
    <oddFooter xml:space="preserve">&amp;R&amp;"EucrosiaUPC,ตัวปกติ"&amp;12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chalorc</dc:creator>
  <cp:keywords/>
  <dc:description/>
  <cp:lastModifiedBy>ponpasanunt klomnonthai</cp:lastModifiedBy>
  <cp:lastPrinted>2014-06-19T04:55:16Z</cp:lastPrinted>
  <dcterms:created xsi:type="dcterms:W3CDTF">2009-08-11T08:08:28Z</dcterms:created>
  <dcterms:modified xsi:type="dcterms:W3CDTF">2023-03-24T03:20:47Z</dcterms:modified>
  <cp:category/>
  <cp:version/>
  <cp:contentType/>
  <cp:contentStatus/>
</cp:coreProperties>
</file>